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torga\Desktop\Новая папка\"/>
    </mc:Choice>
  </mc:AlternateContent>
  <xr:revisionPtr revIDLastSave="0" documentId="13_ncr:1_{D02192D3-FD30-4019-8417-B0E010228E98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1,2" sheetId="1" r:id="rId1"/>
    <sheet name="3,4" sheetId="4" r:id="rId2"/>
    <sheet name="5,6" sheetId="6" r:id="rId3"/>
    <sheet name="7,8" sheetId="8" r:id="rId4"/>
    <sheet name="9,10" sheetId="10" r:id="rId5"/>
    <sheet name="зав б.ж.у" sheetId="2" r:id="rId6"/>
    <sheet name="обед б.ж.у " sheetId="12" r:id="rId7"/>
    <sheet name="з+о б.ж.у " sheetId="13" r:id="rId8"/>
    <sheet name="о+п б.ж.у  " sheetId="1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14" l="1"/>
  <c r="M23" i="14"/>
  <c r="L23" i="14"/>
  <c r="K23" i="14"/>
  <c r="J23" i="14"/>
  <c r="I23" i="14"/>
  <c r="H23" i="14"/>
  <c r="G23" i="14"/>
  <c r="E23" i="14"/>
  <c r="D23" i="14"/>
  <c r="C23" i="14"/>
  <c r="B23" i="14"/>
  <c r="N22" i="14"/>
  <c r="M22" i="14"/>
  <c r="L22" i="14"/>
  <c r="K22" i="14"/>
  <c r="J22" i="14"/>
  <c r="I22" i="14"/>
  <c r="H22" i="14"/>
  <c r="G22" i="14"/>
  <c r="E22" i="14"/>
  <c r="D22" i="14"/>
  <c r="C22" i="14"/>
  <c r="B22" i="14"/>
  <c r="N16" i="14"/>
  <c r="M16" i="14"/>
  <c r="L16" i="14"/>
  <c r="K16" i="14"/>
  <c r="J16" i="14"/>
  <c r="I16" i="14"/>
  <c r="H16" i="14"/>
  <c r="G16" i="14"/>
  <c r="F16" i="14"/>
  <c r="E16" i="14"/>
  <c r="D16" i="14"/>
  <c r="C16" i="14"/>
  <c r="B16" i="14"/>
  <c r="N15" i="14"/>
  <c r="M15" i="14"/>
  <c r="L15" i="14"/>
  <c r="K15" i="14"/>
  <c r="J15" i="14"/>
  <c r="I15" i="14"/>
  <c r="H15" i="14"/>
  <c r="G15" i="14"/>
  <c r="F15" i="14"/>
  <c r="E15" i="14"/>
  <c r="D15" i="14"/>
  <c r="C15" i="14"/>
  <c r="B15" i="14"/>
  <c r="N14" i="14"/>
  <c r="M14" i="14"/>
  <c r="L14" i="14"/>
  <c r="K14" i="14"/>
  <c r="J14" i="14"/>
  <c r="I14" i="14"/>
  <c r="H14" i="14"/>
  <c r="G14" i="14"/>
  <c r="F14" i="14"/>
  <c r="E14" i="14"/>
  <c r="D14" i="14"/>
  <c r="C14" i="14"/>
  <c r="B14" i="14"/>
  <c r="N13" i="14"/>
  <c r="M13" i="14"/>
  <c r="L13" i="14"/>
  <c r="K13" i="14"/>
  <c r="J13" i="14"/>
  <c r="I13" i="14"/>
  <c r="H13" i="14"/>
  <c r="G13" i="14"/>
  <c r="F13" i="14"/>
  <c r="E13" i="14"/>
  <c r="D13" i="14"/>
  <c r="C13" i="14"/>
  <c r="B13" i="14"/>
  <c r="N12" i="14"/>
  <c r="M12" i="14"/>
  <c r="L12" i="14"/>
  <c r="K12" i="14"/>
  <c r="J12" i="14"/>
  <c r="I12" i="14"/>
  <c r="H12" i="14"/>
  <c r="G12" i="14"/>
  <c r="F12" i="14"/>
  <c r="E12" i="14"/>
  <c r="D12" i="14"/>
  <c r="C12" i="14"/>
  <c r="B12" i="14"/>
  <c r="N11" i="14"/>
  <c r="M11" i="14"/>
  <c r="L11" i="14"/>
  <c r="K11" i="14"/>
  <c r="J11" i="14"/>
  <c r="I11" i="14"/>
  <c r="H11" i="14"/>
  <c r="G11" i="14"/>
  <c r="F11" i="14"/>
  <c r="E11" i="14"/>
  <c r="D11" i="14"/>
  <c r="C11" i="14"/>
  <c r="B11" i="14"/>
  <c r="N9" i="14"/>
  <c r="N20" i="14" s="1"/>
  <c r="N21" i="14" s="1"/>
  <c r="M9" i="14"/>
  <c r="M20" i="14" s="1"/>
  <c r="M21" i="14" s="1"/>
  <c r="L9" i="14"/>
  <c r="L20" i="14" s="1"/>
  <c r="L21" i="14" s="1"/>
  <c r="K9" i="14"/>
  <c r="K17" i="14" s="1"/>
  <c r="K18" i="14" s="1"/>
  <c r="J9" i="14"/>
  <c r="J20" i="14" s="1"/>
  <c r="J21" i="14" s="1"/>
  <c r="I9" i="14"/>
  <c r="I20" i="14" s="1"/>
  <c r="I21" i="14" s="1"/>
  <c r="H9" i="14"/>
  <c r="H20" i="14" s="1"/>
  <c r="H21" i="14" s="1"/>
  <c r="G9" i="14"/>
  <c r="G17" i="14" s="1"/>
  <c r="G18" i="14" s="1"/>
  <c r="F9" i="14"/>
  <c r="F17" i="14" s="1"/>
  <c r="F18" i="14" s="1"/>
  <c r="E9" i="14"/>
  <c r="E20" i="14" s="1"/>
  <c r="E21" i="14" s="1"/>
  <c r="D9" i="14"/>
  <c r="D20" i="14" s="1"/>
  <c r="D21" i="14" s="1"/>
  <c r="C9" i="14"/>
  <c r="C17" i="14" s="1"/>
  <c r="C18" i="14" s="1"/>
  <c r="B9" i="14"/>
  <c r="B17" i="14" s="1"/>
  <c r="B18" i="14" s="1"/>
  <c r="N8" i="14"/>
  <c r="M8" i="14"/>
  <c r="L8" i="14"/>
  <c r="K8" i="14"/>
  <c r="J8" i="14"/>
  <c r="I8" i="14"/>
  <c r="H8" i="14"/>
  <c r="G8" i="14"/>
  <c r="F8" i="14"/>
  <c r="E8" i="14"/>
  <c r="D8" i="14"/>
  <c r="C8" i="14"/>
  <c r="B8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N23" i="13"/>
  <c r="M23" i="13"/>
  <c r="L23" i="13"/>
  <c r="K23" i="13"/>
  <c r="J23" i="13"/>
  <c r="I23" i="13"/>
  <c r="H23" i="13"/>
  <c r="G23" i="13"/>
  <c r="E23" i="13"/>
  <c r="D23" i="13"/>
  <c r="C23" i="13"/>
  <c r="B23" i="13"/>
  <c r="N22" i="13"/>
  <c r="M22" i="13"/>
  <c r="L22" i="13"/>
  <c r="K22" i="13"/>
  <c r="J22" i="13"/>
  <c r="I22" i="13"/>
  <c r="H22" i="13"/>
  <c r="G22" i="13"/>
  <c r="E22" i="13"/>
  <c r="D22" i="13"/>
  <c r="C22" i="13"/>
  <c r="B22" i="13"/>
  <c r="N16" i="13"/>
  <c r="M16" i="13"/>
  <c r="L16" i="13"/>
  <c r="K16" i="13"/>
  <c r="J16" i="13"/>
  <c r="I16" i="13"/>
  <c r="H16" i="13"/>
  <c r="G16" i="13"/>
  <c r="F16" i="13"/>
  <c r="E16" i="13"/>
  <c r="D16" i="13"/>
  <c r="C16" i="13"/>
  <c r="B16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B15" i="13"/>
  <c r="N14" i="13"/>
  <c r="M14" i="13"/>
  <c r="L14" i="13"/>
  <c r="K14" i="13"/>
  <c r="J14" i="13"/>
  <c r="I14" i="13"/>
  <c r="H14" i="13"/>
  <c r="G14" i="13"/>
  <c r="F14" i="13"/>
  <c r="E14" i="13"/>
  <c r="D14" i="13"/>
  <c r="C14" i="13"/>
  <c r="B14" i="13"/>
  <c r="N13" i="13"/>
  <c r="M13" i="13"/>
  <c r="L13" i="13"/>
  <c r="K13" i="13"/>
  <c r="J13" i="13"/>
  <c r="I13" i="13"/>
  <c r="H13" i="13"/>
  <c r="G13" i="13"/>
  <c r="F13" i="13"/>
  <c r="E13" i="13"/>
  <c r="D13" i="13"/>
  <c r="C13" i="13"/>
  <c r="B13" i="13"/>
  <c r="N12" i="13"/>
  <c r="M12" i="13"/>
  <c r="L12" i="13"/>
  <c r="K12" i="13"/>
  <c r="J12" i="13"/>
  <c r="I12" i="13"/>
  <c r="H12" i="13"/>
  <c r="G12" i="13"/>
  <c r="F12" i="13"/>
  <c r="E12" i="13"/>
  <c r="D12" i="13"/>
  <c r="C12" i="13"/>
  <c r="B12" i="13"/>
  <c r="N11" i="13"/>
  <c r="M11" i="13"/>
  <c r="L11" i="13"/>
  <c r="K11" i="13"/>
  <c r="J11" i="13"/>
  <c r="I11" i="13"/>
  <c r="H11" i="13"/>
  <c r="G11" i="13"/>
  <c r="E11" i="13"/>
  <c r="F11" i="13" s="1"/>
  <c r="D11" i="13"/>
  <c r="C11" i="13"/>
  <c r="N9" i="13"/>
  <c r="M9" i="13"/>
  <c r="L9" i="13"/>
  <c r="K9" i="13"/>
  <c r="J9" i="13"/>
  <c r="I9" i="13"/>
  <c r="H9" i="13"/>
  <c r="G9" i="13"/>
  <c r="F9" i="13"/>
  <c r="E9" i="13"/>
  <c r="D9" i="13"/>
  <c r="C9" i="13"/>
  <c r="B9" i="13"/>
  <c r="N8" i="13"/>
  <c r="M8" i="13"/>
  <c r="L8" i="13"/>
  <c r="K8" i="13"/>
  <c r="J8" i="13"/>
  <c r="I8" i="13"/>
  <c r="H8" i="13"/>
  <c r="G8" i="13"/>
  <c r="F8" i="13"/>
  <c r="E8" i="13"/>
  <c r="D8" i="13"/>
  <c r="C8" i="13"/>
  <c r="B8" i="13"/>
  <c r="N7" i="13"/>
  <c r="M7" i="13"/>
  <c r="L7" i="13"/>
  <c r="K7" i="13"/>
  <c r="J7" i="13"/>
  <c r="I7" i="13"/>
  <c r="H7" i="13"/>
  <c r="G7" i="13"/>
  <c r="F7" i="13"/>
  <c r="E7" i="13"/>
  <c r="D7" i="13"/>
  <c r="C7" i="13"/>
  <c r="B7" i="13"/>
  <c r="N23" i="12"/>
  <c r="M23" i="12"/>
  <c r="L23" i="12"/>
  <c r="K23" i="12"/>
  <c r="J23" i="12"/>
  <c r="I23" i="12"/>
  <c r="H23" i="12"/>
  <c r="G23" i="12"/>
  <c r="F23" i="12"/>
  <c r="E23" i="12"/>
  <c r="D23" i="12"/>
  <c r="C23" i="12"/>
  <c r="B23" i="12"/>
  <c r="N22" i="12"/>
  <c r="M22" i="12"/>
  <c r="L22" i="12"/>
  <c r="K22" i="12"/>
  <c r="J22" i="12"/>
  <c r="I22" i="12"/>
  <c r="H22" i="12"/>
  <c r="G22" i="12"/>
  <c r="F22" i="12"/>
  <c r="E22" i="12"/>
  <c r="D22" i="12"/>
  <c r="C22" i="12"/>
  <c r="B22" i="12"/>
  <c r="N16" i="12"/>
  <c r="M16" i="12"/>
  <c r="L16" i="12"/>
  <c r="K16" i="12"/>
  <c r="J16" i="12"/>
  <c r="I16" i="12"/>
  <c r="H16" i="12"/>
  <c r="G16" i="12"/>
  <c r="F16" i="12"/>
  <c r="E16" i="12"/>
  <c r="D16" i="12"/>
  <c r="C16" i="12"/>
  <c r="B16" i="12"/>
  <c r="F15" i="12"/>
  <c r="N14" i="12"/>
  <c r="M14" i="12"/>
  <c r="L14" i="12"/>
  <c r="K14" i="12"/>
  <c r="J14" i="12"/>
  <c r="I14" i="12"/>
  <c r="H14" i="12"/>
  <c r="G14" i="12"/>
  <c r="F14" i="12"/>
  <c r="E14" i="12"/>
  <c r="D14" i="12"/>
  <c r="C14" i="12"/>
  <c r="B14" i="12"/>
  <c r="N13" i="12"/>
  <c r="M13" i="12"/>
  <c r="L13" i="12"/>
  <c r="K13" i="12"/>
  <c r="J13" i="12"/>
  <c r="I13" i="12"/>
  <c r="H13" i="12"/>
  <c r="G13" i="12"/>
  <c r="F13" i="12"/>
  <c r="E13" i="12"/>
  <c r="D13" i="12"/>
  <c r="C13" i="12"/>
  <c r="B13" i="12"/>
  <c r="N12" i="12"/>
  <c r="M12" i="12"/>
  <c r="L12" i="12"/>
  <c r="K12" i="12"/>
  <c r="J12" i="12"/>
  <c r="I12" i="12"/>
  <c r="H12" i="12"/>
  <c r="G12" i="12"/>
  <c r="F12" i="12"/>
  <c r="E12" i="12"/>
  <c r="D12" i="12"/>
  <c r="C12" i="12"/>
  <c r="B12" i="12"/>
  <c r="N11" i="12"/>
  <c r="M11" i="12"/>
  <c r="L11" i="12"/>
  <c r="K11" i="12"/>
  <c r="J11" i="12"/>
  <c r="I11" i="12"/>
  <c r="H11" i="12"/>
  <c r="G11" i="12"/>
  <c r="F11" i="12"/>
  <c r="E11" i="12"/>
  <c r="D11" i="12"/>
  <c r="C11" i="12"/>
  <c r="B11" i="12"/>
  <c r="F9" i="12"/>
  <c r="F8" i="12"/>
  <c r="F7" i="1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M20" i="2"/>
  <c r="M21" i="2" s="1"/>
  <c r="I20" i="2"/>
  <c r="I21" i="2" s="1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F15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N11" i="2"/>
  <c r="M11" i="2"/>
  <c r="L11" i="2"/>
  <c r="K11" i="2"/>
  <c r="J11" i="2"/>
  <c r="I11" i="2"/>
  <c r="H11" i="2"/>
  <c r="G11" i="2"/>
  <c r="E11" i="2"/>
  <c r="F11" i="2" s="1"/>
  <c r="D11" i="2"/>
  <c r="C11" i="2"/>
  <c r="B11" i="2"/>
  <c r="B11" i="13" s="1"/>
  <c r="N10" i="2"/>
  <c r="M10" i="2"/>
  <c r="J10" i="2"/>
  <c r="I10" i="2"/>
  <c r="F9" i="2"/>
  <c r="F8" i="2"/>
  <c r="F7" i="2"/>
  <c r="P38" i="10"/>
  <c r="O38" i="10"/>
  <c r="N38" i="10"/>
  <c r="M38" i="10"/>
  <c r="L38" i="10"/>
  <c r="K38" i="10"/>
  <c r="J38" i="10"/>
  <c r="I38" i="10"/>
  <c r="G38" i="10"/>
  <c r="F38" i="10"/>
  <c r="E38" i="10"/>
  <c r="D38" i="10"/>
  <c r="P34" i="10"/>
  <c r="O34" i="10"/>
  <c r="N34" i="10"/>
  <c r="M34" i="10"/>
  <c r="L34" i="10"/>
  <c r="K34" i="10"/>
  <c r="J34" i="10"/>
  <c r="I34" i="10"/>
  <c r="G34" i="10"/>
  <c r="F34" i="10"/>
  <c r="E34" i="10"/>
  <c r="D34" i="10"/>
  <c r="P26" i="10"/>
  <c r="O26" i="10"/>
  <c r="N26" i="10"/>
  <c r="M26" i="10"/>
  <c r="L26" i="10"/>
  <c r="K26" i="10"/>
  <c r="J26" i="10"/>
  <c r="I26" i="10"/>
  <c r="G26" i="10"/>
  <c r="F26" i="10"/>
  <c r="E26" i="10"/>
  <c r="D26" i="10"/>
  <c r="P20" i="10"/>
  <c r="O20" i="10"/>
  <c r="N20" i="10"/>
  <c r="M20" i="10"/>
  <c r="L20" i="10"/>
  <c r="K20" i="10"/>
  <c r="J20" i="10"/>
  <c r="I20" i="10"/>
  <c r="G20" i="10"/>
  <c r="F20" i="10"/>
  <c r="E20" i="10"/>
  <c r="D20" i="10"/>
  <c r="P16" i="10"/>
  <c r="O16" i="10"/>
  <c r="N16" i="10"/>
  <c r="M16" i="10"/>
  <c r="L16" i="10"/>
  <c r="K16" i="10"/>
  <c r="J16" i="10"/>
  <c r="I16" i="10"/>
  <c r="G16" i="10"/>
  <c r="F16" i="10"/>
  <c r="E16" i="10"/>
  <c r="D16" i="10"/>
  <c r="P8" i="10"/>
  <c r="O8" i="10"/>
  <c r="N8" i="10"/>
  <c r="M8" i="10"/>
  <c r="L8" i="10"/>
  <c r="K8" i="10"/>
  <c r="J8" i="10"/>
  <c r="I8" i="10"/>
  <c r="G8" i="10"/>
  <c r="F8" i="10"/>
  <c r="E8" i="10"/>
  <c r="D8" i="10"/>
  <c r="P43" i="8"/>
  <c r="O43" i="8"/>
  <c r="N43" i="8"/>
  <c r="M43" i="8"/>
  <c r="L43" i="8"/>
  <c r="K43" i="8"/>
  <c r="J43" i="8"/>
  <c r="I43" i="8"/>
  <c r="G43" i="8"/>
  <c r="F43" i="8"/>
  <c r="E43" i="8"/>
  <c r="D43" i="8"/>
  <c r="P38" i="8"/>
  <c r="O38" i="8"/>
  <c r="N38" i="8"/>
  <c r="M38" i="8"/>
  <c r="L38" i="8"/>
  <c r="K38" i="8"/>
  <c r="J38" i="8"/>
  <c r="I38" i="8"/>
  <c r="G38" i="8"/>
  <c r="F38" i="8"/>
  <c r="E38" i="8"/>
  <c r="D38" i="8"/>
  <c r="P29" i="8"/>
  <c r="O29" i="8"/>
  <c r="N29" i="8"/>
  <c r="M29" i="8"/>
  <c r="L29" i="8"/>
  <c r="K29" i="8"/>
  <c r="J29" i="8"/>
  <c r="I29" i="8"/>
  <c r="G29" i="8"/>
  <c r="F29" i="8"/>
  <c r="E29" i="8"/>
  <c r="D29" i="8"/>
  <c r="P22" i="8"/>
  <c r="O22" i="8"/>
  <c r="N22" i="8"/>
  <c r="M22" i="8"/>
  <c r="L22" i="8"/>
  <c r="K22" i="8"/>
  <c r="J22" i="8"/>
  <c r="I22" i="8"/>
  <c r="G22" i="8"/>
  <c r="F22" i="8"/>
  <c r="E22" i="8"/>
  <c r="D22" i="8"/>
  <c r="P17" i="8"/>
  <c r="O17" i="8"/>
  <c r="N17" i="8"/>
  <c r="M17" i="8"/>
  <c r="L17" i="8"/>
  <c r="K17" i="8"/>
  <c r="J17" i="8"/>
  <c r="I17" i="8"/>
  <c r="G17" i="8"/>
  <c r="F17" i="8"/>
  <c r="E17" i="8"/>
  <c r="D17" i="8"/>
  <c r="P10" i="8"/>
  <c r="O10" i="8"/>
  <c r="N10" i="8"/>
  <c r="M10" i="8"/>
  <c r="L10" i="8"/>
  <c r="K10" i="8"/>
  <c r="J10" i="8"/>
  <c r="I10" i="8"/>
  <c r="G10" i="8"/>
  <c r="F10" i="8"/>
  <c r="E10" i="8"/>
  <c r="D10" i="8"/>
  <c r="P42" i="6"/>
  <c r="O42" i="6"/>
  <c r="N42" i="6"/>
  <c r="M42" i="6"/>
  <c r="L42" i="6"/>
  <c r="K42" i="6"/>
  <c r="J42" i="6"/>
  <c r="I42" i="6"/>
  <c r="G42" i="6"/>
  <c r="F42" i="6"/>
  <c r="E42" i="6"/>
  <c r="D42" i="6"/>
  <c r="P37" i="6"/>
  <c r="O37" i="6"/>
  <c r="N37" i="6"/>
  <c r="M37" i="6"/>
  <c r="L37" i="6"/>
  <c r="K37" i="6"/>
  <c r="J37" i="6"/>
  <c r="I37" i="6"/>
  <c r="G37" i="6"/>
  <c r="F37" i="6"/>
  <c r="E37" i="6"/>
  <c r="D37" i="6"/>
  <c r="P28" i="6"/>
  <c r="O28" i="6"/>
  <c r="N28" i="6"/>
  <c r="M28" i="6"/>
  <c r="L28" i="6"/>
  <c r="K28" i="6"/>
  <c r="J28" i="6"/>
  <c r="I28" i="6"/>
  <c r="G28" i="6"/>
  <c r="F28" i="6"/>
  <c r="E28" i="6"/>
  <c r="D28" i="6"/>
  <c r="P21" i="6"/>
  <c r="O21" i="6"/>
  <c r="N21" i="6"/>
  <c r="M21" i="6"/>
  <c r="L21" i="6"/>
  <c r="K21" i="6"/>
  <c r="J21" i="6"/>
  <c r="I21" i="6"/>
  <c r="G21" i="6"/>
  <c r="F21" i="6"/>
  <c r="E21" i="6"/>
  <c r="D21" i="6"/>
  <c r="P17" i="6"/>
  <c r="O17" i="6"/>
  <c r="N17" i="6"/>
  <c r="M17" i="6"/>
  <c r="L17" i="6"/>
  <c r="K17" i="6"/>
  <c r="J17" i="6"/>
  <c r="I17" i="6"/>
  <c r="G17" i="6"/>
  <c r="F17" i="6"/>
  <c r="E17" i="6"/>
  <c r="D17" i="6"/>
  <c r="P10" i="6"/>
  <c r="O10" i="6"/>
  <c r="N10" i="6"/>
  <c r="M10" i="6"/>
  <c r="L10" i="6"/>
  <c r="K10" i="6"/>
  <c r="J10" i="6"/>
  <c r="I10" i="6"/>
  <c r="C10" i="6"/>
  <c r="P41" i="4"/>
  <c r="O41" i="4"/>
  <c r="N41" i="4"/>
  <c r="M41" i="4"/>
  <c r="L41" i="4"/>
  <c r="K41" i="4"/>
  <c r="J41" i="4"/>
  <c r="I41" i="4"/>
  <c r="G41" i="4"/>
  <c r="F41" i="4"/>
  <c r="E41" i="4"/>
  <c r="D41" i="4"/>
  <c r="P37" i="4"/>
  <c r="N10" i="14" s="1"/>
  <c r="O37" i="4"/>
  <c r="M10" i="14" s="1"/>
  <c r="N37" i="4"/>
  <c r="L10" i="14" s="1"/>
  <c r="M37" i="4"/>
  <c r="K10" i="14" s="1"/>
  <c r="L37" i="4"/>
  <c r="J10" i="14" s="1"/>
  <c r="K37" i="4"/>
  <c r="I10" i="14" s="1"/>
  <c r="J37" i="4"/>
  <c r="H10" i="14" s="1"/>
  <c r="I37" i="4"/>
  <c r="G10" i="14" s="1"/>
  <c r="G37" i="4"/>
  <c r="E10" i="14" s="1"/>
  <c r="F10" i="14" s="1"/>
  <c r="F37" i="4"/>
  <c r="D10" i="14" s="1"/>
  <c r="E37" i="4"/>
  <c r="C10" i="14" s="1"/>
  <c r="D37" i="4"/>
  <c r="B10" i="14" s="1"/>
  <c r="P28" i="4"/>
  <c r="O28" i="4"/>
  <c r="N28" i="4"/>
  <c r="L10" i="2" s="1"/>
  <c r="M28" i="4"/>
  <c r="K10" i="2" s="1"/>
  <c r="L28" i="4"/>
  <c r="K28" i="4"/>
  <c r="J28" i="4"/>
  <c r="H10" i="2" s="1"/>
  <c r="I28" i="4"/>
  <c r="G10" i="2" s="1"/>
  <c r="G28" i="4"/>
  <c r="E10" i="2" s="1"/>
  <c r="F28" i="4"/>
  <c r="D10" i="2" s="1"/>
  <c r="E28" i="4"/>
  <c r="C10" i="2" s="1"/>
  <c r="D28" i="4"/>
  <c r="B10" i="2" s="1"/>
  <c r="P21" i="4"/>
  <c r="O21" i="4"/>
  <c r="N21" i="4"/>
  <c r="M21" i="4"/>
  <c r="L21" i="4"/>
  <c r="K21" i="4"/>
  <c r="J21" i="4"/>
  <c r="I21" i="4"/>
  <c r="G21" i="4"/>
  <c r="F21" i="4"/>
  <c r="E21" i="4"/>
  <c r="D21" i="4"/>
  <c r="P18" i="4"/>
  <c r="O18" i="4"/>
  <c r="N18" i="4"/>
  <c r="M18" i="4"/>
  <c r="L18" i="4"/>
  <c r="K18" i="4"/>
  <c r="J18" i="4"/>
  <c r="I18" i="4"/>
  <c r="G18" i="4"/>
  <c r="F18" i="4"/>
  <c r="E18" i="4"/>
  <c r="D18" i="4"/>
  <c r="P10" i="4"/>
  <c r="O10" i="4"/>
  <c r="N10" i="4"/>
  <c r="M10" i="4"/>
  <c r="L10" i="4"/>
  <c r="K10" i="4"/>
  <c r="J10" i="4"/>
  <c r="I10" i="4"/>
  <c r="G10" i="4"/>
  <c r="F10" i="4"/>
  <c r="E10" i="4"/>
  <c r="D10" i="4"/>
  <c r="P48" i="1"/>
  <c r="O48" i="1"/>
  <c r="N48" i="1"/>
  <c r="M48" i="1"/>
  <c r="L48" i="1"/>
  <c r="K48" i="1"/>
  <c r="J48" i="1"/>
  <c r="I48" i="1"/>
  <c r="G48" i="1"/>
  <c r="F48" i="1"/>
  <c r="E48" i="1"/>
  <c r="D48" i="1"/>
  <c r="P43" i="1"/>
  <c r="O43" i="1"/>
  <c r="N43" i="1"/>
  <c r="M43" i="1"/>
  <c r="L43" i="1"/>
  <c r="K43" i="1"/>
  <c r="J43" i="1"/>
  <c r="I43" i="1"/>
  <c r="G43" i="1"/>
  <c r="F43" i="1"/>
  <c r="E43" i="1"/>
  <c r="D43" i="1"/>
  <c r="P35" i="1"/>
  <c r="O35" i="1"/>
  <c r="N35" i="1"/>
  <c r="M35" i="1"/>
  <c r="L35" i="1"/>
  <c r="K35" i="1"/>
  <c r="J35" i="1"/>
  <c r="I35" i="1"/>
  <c r="G35" i="1"/>
  <c r="F35" i="1"/>
  <c r="E35" i="1"/>
  <c r="D35" i="1"/>
  <c r="P27" i="1"/>
  <c r="O27" i="1"/>
  <c r="N27" i="1"/>
  <c r="M27" i="1"/>
  <c r="L27" i="1"/>
  <c r="K27" i="1"/>
  <c r="J27" i="1"/>
  <c r="I27" i="1"/>
  <c r="G27" i="1"/>
  <c r="F27" i="1"/>
  <c r="E27" i="1"/>
  <c r="D27" i="1"/>
  <c r="P23" i="1"/>
  <c r="O23" i="1"/>
  <c r="N23" i="1"/>
  <c r="M23" i="1"/>
  <c r="L23" i="1"/>
  <c r="K23" i="1"/>
  <c r="J23" i="1"/>
  <c r="I23" i="1"/>
  <c r="G23" i="1"/>
  <c r="F23" i="1"/>
  <c r="E23" i="1"/>
  <c r="D23" i="1"/>
  <c r="P14" i="1"/>
  <c r="O14" i="1"/>
  <c r="N14" i="1"/>
  <c r="M14" i="1"/>
  <c r="L14" i="1"/>
  <c r="K14" i="1"/>
  <c r="J14" i="1"/>
  <c r="I14" i="1"/>
  <c r="G14" i="1"/>
  <c r="F14" i="1"/>
  <c r="E14" i="1"/>
  <c r="D14" i="1"/>
  <c r="D20" i="2" l="1"/>
  <c r="D21" i="2" s="1"/>
  <c r="D17" i="2"/>
  <c r="D18" i="2" s="1"/>
  <c r="E20" i="2"/>
  <c r="E21" i="2" s="1"/>
  <c r="F10" i="2"/>
  <c r="E17" i="2"/>
  <c r="E18" i="2" s="1"/>
  <c r="N10" i="13"/>
  <c r="C17" i="2"/>
  <c r="C18" i="2" s="1"/>
  <c r="C20" i="2"/>
  <c r="C21" i="2" s="1"/>
  <c r="H20" i="2"/>
  <c r="H21" i="2" s="1"/>
  <c r="H10" i="13"/>
  <c r="H17" i="2"/>
  <c r="H18" i="2" s="1"/>
  <c r="L20" i="2"/>
  <c r="L21" i="2" s="1"/>
  <c r="L17" i="2"/>
  <c r="L18" i="2" s="1"/>
  <c r="B17" i="2"/>
  <c r="B18" i="2" s="1"/>
  <c r="B20" i="2"/>
  <c r="B21" i="2" s="1"/>
  <c r="G17" i="2"/>
  <c r="G18" i="2" s="1"/>
  <c r="G20" i="2"/>
  <c r="G21" i="2" s="1"/>
  <c r="G10" i="13"/>
  <c r="K17" i="2"/>
  <c r="K18" i="2" s="1"/>
  <c r="K20" i="2"/>
  <c r="K21" i="2" s="1"/>
  <c r="I10" i="13"/>
  <c r="J20" i="2"/>
  <c r="J21" i="2" s="1"/>
  <c r="N20" i="2"/>
  <c r="N21" i="2" s="1"/>
  <c r="C10" i="12"/>
  <c r="G10" i="12"/>
  <c r="K10" i="12"/>
  <c r="D17" i="14"/>
  <c r="D18" i="14" s="1"/>
  <c r="H17" i="14"/>
  <c r="H18" i="14" s="1"/>
  <c r="L17" i="14"/>
  <c r="L18" i="14" s="1"/>
  <c r="B20" i="14"/>
  <c r="B21" i="14" s="1"/>
  <c r="G20" i="14"/>
  <c r="G21" i="14" s="1"/>
  <c r="K20" i="14"/>
  <c r="K21" i="14" s="1"/>
  <c r="I17" i="2"/>
  <c r="I18" i="2" s="1"/>
  <c r="M17" i="2"/>
  <c r="M18" i="2" s="1"/>
  <c r="D10" i="12"/>
  <c r="H10" i="12"/>
  <c r="L10" i="12"/>
  <c r="L10" i="13" s="1"/>
  <c r="E17" i="14"/>
  <c r="E18" i="14" s="1"/>
  <c r="I17" i="14"/>
  <c r="I18" i="14" s="1"/>
  <c r="M17" i="14"/>
  <c r="M18" i="14" s="1"/>
  <c r="C20" i="14"/>
  <c r="C21" i="14" s="1"/>
  <c r="J17" i="2"/>
  <c r="J18" i="2" s="1"/>
  <c r="N17" i="2"/>
  <c r="N18" i="2" s="1"/>
  <c r="E10" i="12"/>
  <c r="E10" i="13" s="1"/>
  <c r="I10" i="12"/>
  <c r="M10" i="12"/>
  <c r="M10" i="13" s="1"/>
  <c r="J17" i="14"/>
  <c r="J18" i="14" s="1"/>
  <c r="N17" i="14"/>
  <c r="N18" i="14" s="1"/>
  <c r="B10" i="12"/>
  <c r="J10" i="12"/>
  <c r="J10" i="13" s="1"/>
  <c r="N10" i="12"/>
  <c r="J20" i="13" l="1"/>
  <c r="J21" i="13" s="1"/>
  <c r="J17" i="13"/>
  <c r="J18" i="13" s="1"/>
  <c r="M20" i="13"/>
  <c r="M21" i="13" s="1"/>
  <c r="M17" i="13"/>
  <c r="M18" i="13" s="1"/>
  <c r="L20" i="13"/>
  <c r="L21" i="13" s="1"/>
  <c r="L17" i="13"/>
  <c r="L18" i="13" s="1"/>
  <c r="E20" i="13"/>
  <c r="E21" i="13" s="1"/>
  <c r="F10" i="13"/>
  <c r="F17" i="13" s="1"/>
  <c r="F18" i="13" s="1"/>
  <c r="E17" i="13"/>
  <c r="E18" i="13" s="1"/>
  <c r="C17" i="12"/>
  <c r="C18" i="12" s="1"/>
  <c r="C20" i="12"/>
  <c r="C21" i="12" s="1"/>
  <c r="H20" i="13"/>
  <c r="H21" i="13" s="1"/>
  <c r="H17" i="13"/>
  <c r="H18" i="13" s="1"/>
  <c r="B17" i="12"/>
  <c r="B18" i="12" s="1"/>
  <c r="B20" i="12"/>
  <c r="B21" i="12" s="1"/>
  <c r="I20" i="12"/>
  <c r="I21" i="12" s="1"/>
  <c r="I17" i="12"/>
  <c r="I18" i="12" s="1"/>
  <c r="F17" i="2"/>
  <c r="F18" i="2" s="1"/>
  <c r="F20" i="2"/>
  <c r="F21" i="2" s="1"/>
  <c r="J17" i="12"/>
  <c r="J18" i="12" s="1"/>
  <c r="J20" i="12"/>
  <c r="J21" i="12" s="1"/>
  <c r="M20" i="12"/>
  <c r="M21" i="12" s="1"/>
  <c r="M17" i="12"/>
  <c r="M18" i="12" s="1"/>
  <c r="D20" i="12"/>
  <c r="D21" i="12" s="1"/>
  <c r="D17" i="12"/>
  <c r="D18" i="12" s="1"/>
  <c r="E20" i="12"/>
  <c r="E21" i="12" s="1"/>
  <c r="F10" i="12"/>
  <c r="E17" i="12"/>
  <c r="E18" i="12" s="1"/>
  <c r="L20" i="12"/>
  <c r="L21" i="12" s="1"/>
  <c r="L17" i="12"/>
  <c r="L18" i="12" s="1"/>
  <c r="K17" i="12"/>
  <c r="K18" i="12" s="1"/>
  <c r="K20" i="12"/>
  <c r="K21" i="12" s="1"/>
  <c r="I20" i="13"/>
  <c r="I21" i="13" s="1"/>
  <c r="I17" i="13"/>
  <c r="I18" i="13" s="1"/>
  <c r="G17" i="13"/>
  <c r="G18" i="13" s="1"/>
  <c r="G20" i="13"/>
  <c r="G21" i="13" s="1"/>
  <c r="C10" i="13"/>
  <c r="N20" i="13"/>
  <c r="N21" i="13" s="1"/>
  <c r="N17" i="13"/>
  <c r="N18" i="13" s="1"/>
  <c r="D10" i="13"/>
  <c r="N17" i="12"/>
  <c r="N18" i="12" s="1"/>
  <c r="N20" i="12"/>
  <c r="N21" i="12" s="1"/>
  <c r="H20" i="12"/>
  <c r="H21" i="12" s="1"/>
  <c r="H17" i="12"/>
  <c r="H18" i="12" s="1"/>
  <c r="G17" i="12"/>
  <c r="G18" i="12" s="1"/>
  <c r="G20" i="12"/>
  <c r="G21" i="12" s="1"/>
  <c r="K10" i="13"/>
  <c r="B10" i="13"/>
  <c r="B17" i="13" l="1"/>
  <c r="B18" i="13" s="1"/>
  <c r="B20" i="13"/>
  <c r="B21" i="13" s="1"/>
  <c r="D20" i="13"/>
  <c r="D21" i="13" s="1"/>
  <c r="D17" i="13"/>
  <c r="D18" i="13" s="1"/>
  <c r="K17" i="13"/>
  <c r="K18" i="13" s="1"/>
  <c r="K20" i="13"/>
  <c r="K21" i="13" s="1"/>
  <c r="F17" i="12"/>
  <c r="F18" i="12" s="1"/>
  <c r="F20" i="12"/>
  <c r="F21" i="12" s="1"/>
  <c r="C17" i="13"/>
  <c r="C18" i="13" s="1"/>
  <c r="C20" i="13"/>
  <c r="C21" i="13" s="1"/>
</calcChain>
</file>

<file path=xl/sharedStrings.xml><?xml version="1.0" encoding="utf-8"?>
<sst xmlns="http://schemas.openxmlformats.org/spreadsheetml/2006/main" count="709" uniqueCount="238">
  <si>
    <t>Прием пищи</t>
  </si>
  <si>
    <t>Наименование</t>
  </si>
  <si>
    <t xml:space="preserve">Вес </t>
  </si>
  <si>
    <t>Пищевые вещества</t>
  </si>
  <si>
    <t>Энергетич</t>
  </si>
  <si>
    <t>№</t>
  </si>
  <si>
    <t>B1</t>
  </si>
  <si>
    <t>B2</t>
  </si>
  <si>
    <t>A</t>
  </si>
  <si>
    <t>C</t>
  </si>
  <si>
    <t>Ca</t>
  </si>
  <si>
    <t>Mg</t>
  </si>
  <si>
    <t>P</t>
  </si>
  <si>
    <t>Fe</t>
  </si>
  <si>
    <t>блюда</t>
  </si>
  <si>
    <t>Белки</t>
  </si>
  <si>
    <t>Жиры</t>
  </si>
  <si>
    <t>Углеводы</t>
  </si>
  <si>
    <t>ценность</t>
  </si>
  <si>
    <t>рецептуры</t>
  </si>
  <si>
    <t>Неделя 1</t>
  </si>
  <si>
    <t>Сыр порционно</t>
  </si>
  <si>
    <t>15..05</t>
  </si>
  <si>
    <t>День 1</t>
  </si>
  <si>
    <t>Каша молочная рисовая</t>
  </si>
  <si>
    <t>174-05</t>
  </si>
  <si>
    <t>Завтрак</t>
  </si>
  <si>
    <t>Чай с лимоном</t>
  </si>
  <si>
    <t>200</t>
  </si>
  <si>
    <t>377-05</t>
  </si>
  <si>
    <t>Булочка "Домашняя"</t>
  </si>
  <si>
    <t>50</t>
  </si>
  <si>
    <t>Пром.</t>
  </si>
  <si>
    <t>Хлеб ржаной</t>
  </si>
  <si>
    <t>20</t>
  </si>
  <si>
    <t>109-13</t>
  </si>
  <si>
    <t>Итого за завтрак</t>
  </si>
  <si>
    <t>Салат из белок. капусты с огурцом и кукур</t>
  </si>
  <si>
    <t>60</t>
  </si>
  <si>
    <t>54-22</t>
  </si>
  <si>
    <t>Суп крестьянский с крупой</t>
  </si>
  <si>
    <t>139-04</t>
  </si>
  <si>
    <t>Рыба запеченная в омлете</t>
  </si>
  <si>
    <t>100</t>
  </si>
  <si>
    <t>337-13</t>
  </si>
  <si>
    <t>Обед</t>
  </si>
  <si>
    <t>Картофельное пюре</t>
  </si>
  <si>
    <t>150</t>
  </si>
  <si>
    <t>128-05</t>
  </si>
  <si>
    <t>Сок фруктовый</t>
  </si>
  <si>
    <t>389-11</t>
  </si>
  <si>
    <t>Хлеб пшеничный</t>
  </si>
  <si>
    <t>40</t>
  </si>
  <si>
    <t>108-13</t>
  </si>
  <si>
    <t xml:space="preserve">Фрукты свежие </t>
  </si>
  <si>
    <t>338-05</t>
  </si>
  <si>
    <t>Итого за обед</t>
  </si>
  <si>
    <t>Рагу из овощей</t>
  </si>
  <si>
    <t>541-04</t>
  </si>
  <si>
    <t>Полдник</t>
  </si>
  <si>
    <t>Компот из свежих плодов</t>
  </si>
  <si>
    <t>342-05</t>
  </si>
  <si>
    <t>Итого за полдник</t>
  </si>
  <si>
    <t>Салат из белокоч.капусты с  огурцом</t>
  </si>
  <si>
    <t>52-22</t>
  </si>
  <si>
    <t>День 2</t>
  </si>
  <si>
    <t>Котлета особая</t>
  </si>
  <si>
    <t>269-05</t>
  </si>
  <si>
    <t>Соус томатный</t>
  </si>
  <si>
    <t>587-04</t>
  </si>
  <si>
    <t xml:space="preserve">Каша гречневая </t>
  </si>
  <si>
    <t>510-04</t>
  </si>
  <si>
    <t>Молоко кипяченное</t>
  </si>
  <si>
    <t>385-11</t>
  </si>
  <si>
    <t xml:space="preserve">Хлеб пшеничный </t>
  </si>
  <si>
    <t>Овощи натуральные (по сезону)</t>
  </si>
  <si>
    <t>71-05</t>
  </si>
  <si>
    <t>Суп картофельныйс бобовые</t>
  </si>
  <si>
    <t>Капуста тушенная с мясом</t>
  </si>
  <si>
    <t>54-10м-22</t>
  </si>
  <si>
    <t>Салат из капусты белокоч. и свеклы</t>
  </si>
  <si>
    <t xml:space="preserve">Тефтели </t>
  </si>
  <si>
    <t>462-04</t>
  </si>
  <si>
    <t xml:space="preserve">Кисель </t>
  </si>
  <si>
    <t>Плов из птицы</t>
  </si>
  <si>
    <t>491-05</t>
  </si>
  <si>
    <t>Овощи натуральные (соленные)</t>
  </si>
  <si>
    <t>70-05</t>
  </si>
  <si>
    <t>День 3</t>
  </si>
  <si>
    <t>Какао с молоком</t>
  </si>
  <si>
    <t>382-05</t>
  </si>
  <si>
    <t>120</t>
  </si>
  <si>
    <t>Икра свекольная</t>
  </si>
  <si>
    <t>78-04</t>
  </si>
  <si>
    <t>Рассольник ленинградский со сметаной</t>
  </si>
  <si>
    <t>200/10</t>
  </si>
  <si>
    <t>132-04</t>
  </si>
  <si>
    <t>Омлет с сыром</t>
  </si>
  <si>
    <t>211-04</t>
  </si>
  <si>
    <t>Вареники ленивые со сметаной</t>
  </si>
  <si>
    <t>354/355-04</t>
  </si>
  <si>
    <t>Кисломолочный напиток (йогурт)</t>
  </si>
  <si>
    <t>386-11</t>
  </si>
  <si>
    <t>Салат из моркови с яблоками</t>
  </si>
  <si>
    <t>59-05</t>
  </si>
  <si>
    <t>День 4</t>
  </si>
  <si>
    <t>Бефстроганов</t>
  </si>
  <si>
    <t>50/50</t>
  </si>
  <si>
    <t>250-05</t>
  </si>
  <si>
    <t>Макаронные изделия отварные</t>
  </si>
  <si>
    <t>332/516-04</t>
  </si>
  <si>
    <t>Салат из сырых овощей</t>
  </si>
  <si>
    <t>Борщ со сметаной</t>
  </si>
  <si>
    <t>200/5</t>
  </si>
  <si>
    <t>109-04</t>
  </si>
  <si>
    <t xml:space="preserve">Биточки из говядины </t>
  </si>
  <si>
    <t>268-05</t>
  </si>
  <si>
    <t>Кофейный напиток с  молоком</t>
  </si>
  <si>
    <t>379-05</t>
  </si>
  <si>
    <t>Каша "Янтарная"</t>
  </si>
  <si>
    <t>150/5</t>
  </si>
  <si>
    <t>305-05</t>
  </si>
  <si>
    <t>Овощи натуральные</t>
  </si>
  <si>
    <t>День 5</t>
  </si>
  <si>
    <t xml:space="preserve">Котлета рыбная </t>
  </si>
  <si>
    <t>234-05</t>
  </si>
  <si>
    <t>Салат из квашеной капусты</t>
  </si>
  <si>
    <t>47-05</t>
  </si>
  <si>
    <t>Суп с клецками</t>
  </si>
  <si>
    <t>155/548-04</t>
  </si>
  <si>
    <t>291-05</t>
  </si>
  <si>
    <t>Чай с сахаром</t>
  </si>
  <si>
    <t>200/15</t>
  </si>
  <si>
    <t>375-05</t>
  </si>
  <si>
    <t>Неделя 2</t>
  </si>
  <si>
    <t>Зеленый горошек</t>
  </si>
  <si>
    <t>День 6</t>
  </si>
  <si>
    <t xml:space="preserve">Омлет натуральный </t>
  </si>
  <si>
    <t>340-04</t>
  </si>
  <si>
    <t>Гуляш</t>
  </si>
  <si>
    <t>260-05</t>
  </si>
  <si>
    <t>Каша ячневая вязкая</t>
  </si>
  <si>
    <t>Кондитерское изделие (мармелад)*</t>
  </si>
  <si>
    <t>Салат из зеленого горошка</t>
  </si>
  <si>
    <t>150-16</t>
  </si>
  <si>
    <t>Котлета из птицы</t>
  </si>
  <si>
    <t>294-05</t>
  </si>
  <si>
    <t>День 7</t>
  </si>
  <si>
    <t>Тефтели с соусом</t>
  </si>
  <si>
    <t>60/30</t>
  </si>
  <si>
    <t>Салат из моркови с черносливом</t>
  </si>
  <si>
    <t xml:space="preserve">Суп с крупой и мясными фрикадельками </t>
  </si>
  <si>
    <t>200/25</t>
  </si>
  <si>
    <t>137-04</t>
  </si>
  <si>
    <t>Сырники из творога со сгущенным молоком</t>
  </si>
  <si>
    <t>150/40</t>
  </si>
  <si>
    <t>358-04</t>
  </si>
  <si>
    <t>Компот из смеси сухофруктов</t>
  </si>
  <si>
    <t>349-05</t>
  </si>
  <si>
    <t>Голубцы ленивые</t>
  </si>
  <si>
    <t>372-13</t>
  </si>
  <si>
    <t>Чай с молоком</t>
  </si>
  <si>
    <t>378-05</t>
  </si>
  <si>
    <t>Салат из свеклы с зеленым горошком</t>
  </si>
  <si>
    <t>53-05</t>
  </si>
  <si>
    <t>День 8</t>
  </si>
  <si>
    <t>Рыба тушеная в томате совощами</t>
  </si>
  <si>
    <t>229-05</t>
  </si>
  <si>
    <t>Картофель в молоке</t>
  </si>
  <si>
    <t>127-05</t>
  </si>
  <si>
    <t>Кофейный напиток с молоком</t>
  </si>
  <si>
    <t>Салат из сырых овощей овощей</t>
  </si>
  <si>
    <t>29..05</t>
  </si>
  <si>
    <t>Суп картофельный макаронными изд.</t>
  </si>
  <si>
    <t>140-04</t>
  </si>
  <si>
    <t>Птица запеченная</t>
  </si>
  <si>
    <t>293-05</t>
  </si>
  <si>
    <t>Каша пшеничная вязкая</t>
  </si>
  <si>
    <t>385-04</t>
  </si>
  <si>
    <t>Салат Степной</t>
  </si>
  <si>
    <t>25-04</t>
  </si>
  <si>
    <t>Бутерброд с сыром</t>
  </si>
  <si>
    <t>03..05</t>
  </si>
  <si>
    <t>Запеканка из творога со сгущеным молоком</t>
  </si>
  <si>
    <t>366-04</t>
  </si>
  <si>
    <t>День 9</t>
  </si>
  <si>
    <t>Салат из белокочанной капусты</t>
  </si>
  <si>
    <t>45-05</t>
  </si>
  <si>
    <t>Суп картофельный с крупой</t>
  </si>
  <si>
    <t>138-04</t>
  </si>
  <si>
    <t>Рыба жареная (запеченая)</t>
  </si>
  <si>
    <t>230-05</t>
  </si>
  <si>
    <t>Запеканка картофельная с мясом</t>
  </si>
  <si>
    <t>284-05</t>
  </si>
  <si>
    <t>День 10</t>
  </si>
  <si>
    <t>Азу</t>
  </si>
  <si>
    <t>438-04</t>
  </si>
  <si>
    <t>Щи из свежей капусты с картофелем и сметаной</t>
  </si>
  <si>
    <t>124-04</t>
  </si>
  <si>
    <t>Котлеты из говядины</t>
  </si>
  <si>
    <t>Макароны отварные</t>
  </si>
  <si>
    <t>Кисломолочный продукт (йогурт)</t>
  </si>
  <si>
    <t>Примечание:</t>
  </si>
  <si>
    <t>*- допускается выдача иных кондитерских изделий;</t>
  </si>
  <si>
    <t>**- допускается выдача иных фруктов.</t>
  </si>
  <si>
    <t>Среднее потребление пищевых веществ и энергии ,витаминов и минералов завтрак 7-11 лет.</t>
  </si>
  <si>
    <t>№ дня</t>
  </si>
  <si>
    <t xml:space="preserve">Белки </t>
  </si>
  <si>
    <t xml:space="preserve">Жиры </t>
  </si>
  <si>
    <t>Углеводы (г)</t>
  </si>
  <si>
    <t>Энергетическая ценность ккал</t>
  </si>
  <si>
    <t>(г)</t>
  </si>
  <si>
    <t>завтрак</t>
  </si>
  <si>
    <t>завтрак %</t>
  </si>
  <si>
    <t>за 10 дней</t>
  </si>
  <si>
    <t>среднее</t>
  </si>
  <si>
    <t xml:space="preserve">по СанПиН </t>
  </si>
  <si>
    <t>20-25</t>
  </si>
  <si>
    <t>среднее за 1 неделю</t>
  </si>
  <si>
    <t>за 1 день%</t>
  </si>
  <si>
    <t>среднее за 2 неделю</t>
  </si>
  <si>
    <t>Среднее потребление пищевых веществ и энергии ,витаминов и минералов обед 7-11 лет.</t>
  </si>
  <si>
    <t>( г)</t>
  </si>
  <si>
    <t>обед</t>
  </si>
  <si>
    <t>обед %</t>
  </si>
  <si>
    <t>30-35</t>
  </si>
  <si>
    <t>Среднее потребление пищевых веществ и энергии ,витаминов и минералов завтрака и обеда 7-11 лет.</t>
  </si>
  <si>
    <t>Белки ( г)</t>
  </si>
  <si>
    <t>Жиры (г)</t>
  </si>
  <si>
    <t>завтрак+обед</t>
  </si>
  <si>
    <t>завтрак+обед %</t>
  </si>
  <si>
    <t>50-60</t>
  </si>
  <si>
    <t>среднее за 1 неде</t>
  </si>
  <si>
    <t>среднее за 1 день%</t>
  </si>
  <si>
    <t>Среднее потребление пищевых веществ и энергии ,витаминов и минералов  обеда и полдника 7-11 лет.</t>
  </si>
  <si>
    <t>обед+полдник</t>
  </si>
  <si>
    <t>обед+полдник %</t>
  </si>
  <si>
    <t>40-50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</si>
</sst>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m"/>
  </numFmts>
  <fonts count="14">
    <font>
      <sz val="11"/>
      <color theme="1"/>
      <name val="Calibri"/>
      <charset val="134"/>
      <scheme val="minor"/>
    </font>
    <font>
      <sz val="14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b/>
      <sz val="11"/>
      <color theme="1"/>
      <name val="Calibri"/>
      <charset val="20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204"/>
      <scheme val="minor"/>
    </font>
    <font>
      <b/>
      <sz val="16"/>
      <color theme="1"/>
      <name val="Times New Roman"/>
      <charset val="204"/>
    </font>
    <font>
      <sz val="16"/>
      <color theme="1"/>
      <name val="Times New Roman"/>
      <charset val="204"/>
    </font>
    <font>
      <b/>
      <sz val="14"/>
      <color theme="1"/>
      <name val="Times New Roman"/>
      <charset val="204"/>
    </font>
    <font>
      <sz val="16"/>
      <color theme="1"/>
      <name val="Calibri"/>
      <charset val="134"/>
      <scheme val="minor"/>
    </font>
    <font>
      <sz val="11"/>
      <color theme="1"/>
      <name val="Calibri"/>
      <charset val="204"/>
      <scheme val="minor"/>
    </font>
    <font>
      <sz val="11"/>
      <color theme="1"/>
      <name val="Calibri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</cellStyleXfs>
  <cellXfs count="9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1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/>
    <xf numFmtId="1" fontId="0" fillId="0" borderId="0" xfId="0" applyNumberFormat="1" applyAlignment="1">
      <alignment horizontal="center"/>
    </xf>
    <xf numFmtId="1" fontId="5" fillId="0" borderId="0" xfId="0" applyNumberFormat="1" applyFont="1" applyAlignment="1">
      <alignment horizontal="center"/>
    </xf>
    <xf numFmtId="0" fontId="3" fillId="0" borderId="0" xfId="0" applyFont="1"/>
    <xf numFmtId="2" fontId="3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1" fontId="6" fillId="0" borderId="1" xfId="0" applyNumberFormat="1" applyFont="1" applyBorder="1" applyAlignment="1">
      <alignment horizontal="center"/>
    </xf>
    <xf numFmtId="2" fontId="0" fillId="0" borderId="1" xfId="0" applyNumberFormat="1" applyBorder="1"/>
    <xf numFmtId="0" fontId="0" fillId="0" borderId="3" xfId="0" applyBorder="1" applyAlignment="1">
      <alignment horizontal="left"/>
    </xf>
    <xf numFmtId="1" fontId="7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3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0" fontId="3" fillId="0" borderId="6" xfId="0" applyFont="1" applyBorder="1"/>
    <xf numFmtId="2" fontId="0" fillId="0" borderId="0" xfId="0" applyNumberFormat="1"/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9" fillId="0" borderId="9" xfId="0" applyFont="1" applyBorder="1"/>
    <xf numFmtId="2" fontId="9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5" fillId="0" borderId="0" xfId="9" applyFont="1"/>
    <xf numFmtId="2" fontId="5" fillId="0" borderId="0" xfId="9" applyNumberFormat="1" applyFont="1"/>
    <xf numFmtId="0" fontId="8" fillId="0" borderId="0" xfId="0" applyFont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2" fontId="9" fillId="0" borderId="8" xfId="1" applyNumberFormat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2" fontId="9" fillId="0" borderId="2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0" fontId="9" fillId="0" borderId="1" xfId="5" applyFont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/>
    </xf>
    <xf numFmtId="0" fontId="10" fillId="0" borderId="1" xfId="0" applyFont="1" applyBorder="1"/>
    <xf numFmtId="0" fontId="9" fillId="0" borderId="3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center"/>
    </xf>
    <xf numFmtId="0" fontId="11" fillId="0" borderId="1" xfId="0" applyFont="1" applyBorder="1"/>
    <xf numFmtId="2" fontId="9" fillId="0" borderId="3" xfId="0" applyNumberFormat="1" applyFont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2" fontId="8" fillId="0" borderId="1" xfId="0" applyNumberFormat="1" applyFont="1" applyBorder="1"/>
    <xf numFmtId="0" fontId="11" fillId="0" borderId="9" xfId="0" applyFont="1" applyBorder="1"/>
    <xf numFmtId="2" fontId="8" fillId="2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0" fontId="9" fillId="0" borderId="1" xfId="0" quotePrefix="1" applyFont="1" applyBorder="1" applyAlignment="1">
      <alignment horizontal="center"/>
    </xf>
    <xf numFmtId="0" fontId="9" fillId="0" borderId="1" xfId="0" quotePrefix="1" applyFont="1" applyBorder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/>
    </xf>
  </cellXfs>
  <cellStyles count="10">
    <cellStyle name="Обычный" xfId="0" builtinId="0"/>
    <cellStyle name="Обычный 2" xfId="1" xr:uid="{00000000-0005-0000-0000-000031000000}"/>
    <cellStyle name="Обычный 2 2" xfId="2" xr:uid="{00000000-0005-0000-0000-000032000000}"/>
    <cellStyle name="Обычный 3" xfId="3" xr:uid="{00000000-0005-0000-0000-000033000000}"/>
    <cellStyle name="Обычный 3 2" xfId="4" xr:uid="{00000000-0005-0000-0000-000034000000}"/>
    <cellStyle name="Обычный 4" xfId="5" xr:uid="{00000000-0005-0000-0000-000035000000}"/>
    <cellStyle name="Обычный 4 2" xfId="6" xr:uid="{00000000-0005-0000-0000-000036000000}"/>
    <cellStyle name="Обычный 5" xfId="7" xr:uid="{00000000-0005-0000-0000-000037000000}"/>
    <cellStyle name="Обычный 6" xfId="8" xr:uid="{00000000-0005-0000-0000-000038000000}"/>
    <cellStyle name="Обычный 7" xfId="9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48"/>
  <sheetViews>
    <sheetView topLeftCell="A35" zoomScale="84" zoomScaleNormal="84" zoomScaleSheetLayoutView="75" workbookViewId="0">
      <selection activeCell="C43" sqref="C43"/>
    </sheetView>
  </sheetViews>
  <sheetFormatPr defaultColWidth="9" defaultRowHeight="14.4"/>
  <cols>
    <col min="1" max="1" width="23.6640625" customWidth="1"/>
    <col min="2" max="2" width="59.33203125" customWidth="1"/>
    <col min="3" max="3" width="11" customWidth="1"/>
    <col min="4" max="4" width="11.109375" customWidth="1"/>
    <col min="5" max="5" width="10.44140625" customWidth="1"/>
    <col min="6" max="6" width="12.5546875" customWidth="1"/>
    <col min="7" max="8" width="14.6640625" customWidth="1"/>
    <col min="9" max="10" width="9.5546875" customWidth="1"/>
    <col min="11" max="11" width="11.44140625" customWidth="1"/>
    <col min="12" max="12" width="9.5546875" customWidth="1"/>
    <col min="13" max="15" width="9.88671875" customWidth="1"/>
    <col min="16" max="16" width="9.5546875" customWidth="1"/>
  </cols>
  <sheetData>
    <row r="2" spans="1:17" ht="0.9" customHeight="1"/>
    <row r="3" spans="1:17" hidden="1"/>
    <row r="4" spans="1:17" hidden="1"/>
    <row r="5" spans="1:17" hidden="1"/>
    <row r="6" spans="1:17" hidden="1"/>
    <row r="7" spans="1:17" ht="20.399999999999999">
      <c r="A7" s="80" t="s">
        <v>0</v>
      </c>
      <c r="B7" s="30" t="s">
        <v>1</v>
      </c>
      <c r="C7" s="30" t="s">
        <v>2</v>
      </c>
      <c r="D7" s="82" t="s">
        <v>3</v>
      </c>
      <c r="E7" s="83"/>
      <c r="F7" s="84"/>
      <c r="G7" s="30" t="s">
        <v>4</v>
      </c>
      <c r="H7" s="30" t="s">
        <v>5</v>
      </c>
      <c r="I7" s="80" t="s">
        <v>6</v>
      </c>
      <c r="J7" s="80" t="s">
        <v>7</v>
      </c>
      <c r="K7" s="80" t="s">
        <v>8</v>
      </c>
      <c r="L7" s="80" t="s">
        <v>9</v>
      </c>
      <c r="M7" s="80" t="s">
        <v>10</v>
      </c>
      <c r="N7" s="80" t="s">
        <v>11</v>
      </c>
      <c r="O7" s="80" t="s">
        <v>12</v>
      </c>
      <c r="P7" s="80" t="s">
        <v>13</v>
      </c>
    </row>
    <row r="8" spans="1:17" ht="20.399999999999999">
      <c r="A8" s="81"/>
      <c r="B8" s="31" t="s">
        <v>14</v>
      </c>
      <c r="C8" s="31" t="s">
        <v>14</v>
      </c>
      <c r="D8" s="32" t="s">
        <v>15</v>
      </c>
      <c r="E8" s="32" t="s">
        <v>16</v>
      </c>
      <c r="F8" s="32" t="s">
        <v>17</v>
      </c>
      <c r="G8" s="31" t="s">
        <v>18</v>
      </c>
      <c r="H8" s="31" t="s">
        <v>19</v>
      </c>
      <c r="I8" s="81"/>
      <c r="J8" s="81"/>
      <c r="K8" s="81"/>
      <c r="L8" s="81"/>
      <c r="M8" s="81"/>
      <c r="N8" s="81"/>
      <c r="O8" s="81"/>
      <c r="P8" s="81"/>
    </row>
    <row r="9" spans="1:17" ht="21">
      <c r="A9" s="33" t="s">
        <v>20</v>
      </c>
      <c r="B9" s="34" t="s">
        <v>21</v>
      </c>
      <c r="C9" s="35">
        <v>25</v>
      </c>
      <c r="D9" s="39">
        <v>5.75</v>
      </c>
      <c r="E9" s="39">
        <v>7.25</v>
      </c>
      <c r="F9" s="39">
        <v>0</v>
      </c>
      <c r="G9" s="39">
        <v>91</v>
      </c>
      <c r="H9" s="57" t="s">
        <v>22</v>
      </c>
      <c r="I9" s="39">
        <v>0.01</v>
      </c>
      <c r="J9" s="39">
        <v>7.4999999999999997E-2</v>
      </c>
      <c r="K9" s="39">
        <v>65</v>
      </c>
      <c r="L9" s="39">
        <v>0.18</v>
      </c>
      <c r="M9" s="39">
        <v>220</v>
      </c>
      <c r="N9" s="39">
        <v>8.75</v>
      </c>
      <c r="O9" s="39">
        <v>125</v>
      </c>
      <c r="P9" s="39">
        <v>0.25</v>
      </c>
      <c r="Q9" s="1"/>
    </row>
    <row r="10" spans="1:17" ht="21">
      <c r="A10" s="33" t="s">
        <v>23</v>
      </c>
      <c r="B10" s="34" t="s">
        <v>24</v>
      </c>
      <c r="C10" s="35">
        <v>250</v>
      </c>
      <c r="D10" s="39">
        <v>10</v>
      </c>
      <c r="E10" s="39">
        <v>18.7</v>
      </c>
      <c r="F10" s="39">
        <v>75</v>
      </c>
      <c r="G10" s="39">
        <v>508</v>
      </c>
      <c r="H10" s="35" t="s">
        <v>25</v>
      </c>
      <c r="I10" s="39">
        <v>0.06</v>
      </c>
      <c r="J10" s="39">
        <v>0.19</v>
      </c>
      <c r="K10" s="39">
        <v>33</v>
      </c>
      <c r="L10" s="39">
        <v>0.76</v>
      </c>
      <c r="M10" s="39">
        <v>186</v>
      </c>
      <c r="N10" s="39">
        <v>35</v>
      </c>
      <c r="O10" s="39">
        <v>168</v>
      </c>
      <c r="P10" s="39">
        <v>0.53</v>
      </c>
      <c r="Q10" s="1"/>
    </row>
    <row r="11" spans="1:17" ht="21">
      <c r="A11" s="33" t="s">
        <v>26</v>
      </c>
      <c r="B11" s="34" t="s">
        <v>27</v>
      </c>
      <c r="C11" s="35" t="s">
        <v>28</v>
      </c>
      <c r="D11" s="39">
        <v>0.2</v>
      </c>
      <c r="E11" s="39">
        <v>0</v>
      </c>
      <c r="F11" s="39">
        <v>16</v>
      </c>
      <c r="G11" s="39">
        <v>65</v>
      </c>
      <c r="H11" s="35" t="s">
        <v>29</v>
      </c>
      <c r="I11" s="39">
        <v>0</v>
      </c>
      <c r="J11" s="39">
        <v>0.01</v>
      </c>
      <c r="K11" s="39">
        <v>0.38</v>
      </c>
      <c r="L11" s="39">
        <v>1.1599999999999999</v>
      </c>
      <c r="M11" s="39">
        <v>14.2</v>
      </c>
      <c r="N11" s="39">
        <v>2</v>
      </c>
      <c r="O11" s="39">
        <v>8.5</v>
      </c>
      <c r="P11" s="39">
        <v>0.4</v>
      </c>
      <c r="Q11" s="1"/>
    </row>
    <row r="12" spans="1:17" ht="21">
      <c r="A12" s="34"/>
      <c r="B12" s="34" t="s">
        <v>30</v>
      </c>
      <c r="C12" s="35" t="s">
        <v>31</v>
      </c>
      <c r="D12" s="39">
        <v>4.6399999999999997</v>
      </c>
      <c r="E12" s="39">
        <v>0.99</v>
      </c>
      <c r="F12" s="39">
        <v>26.11</v>
      </c>
      <c r="G12" s="39">
        <v>132</v>
      </c>
      <c r="H12" s="35" t="s">
        <v>32</v>
      </c>
      <c r="I12" s="39">
        <v>0.08</v>
      </c>
      <c r="J12" s="39">
        <v>0.06</v>
      </c>
      <c r="K12" s="39">
        <v>3</v>
      </c>
      <c r="L12" s="39">
        <v>0.13</v>
      </c>
      <c r="M12" s="39">
        <v>30.2</v>
      </c>
      <c r="N12" s="39">
        <v>18.3</v>
      </c>
      <c r="O12" s="39">
        <v>51.7</v>
      </c>
      <c r="P12" s="39">
        <v>0.73</v>
      </c>
      <c r="Q12" s="1"/>
    </row>
    <row r="13" spans="1:17" ht="21">
      <c r="B13" s="34" t="s">
        <v>33</v>
      </c>
      <c r="C13" s="35" t="s">
        <v>34</v>
      </c>
      <c r="D13" s="39">
        <v>1.32</v>
      </c>
      <c r="E13" s="39">
        <v>0.24</v>
      </c>
      <c r="F13" s="39">
        <v>7.92</v>
      </c>
      <c r="G13" s="39">
        <v>34.159999999999997</v>
      </c>
      <c r="H13" s="35" t="s">
        <v>35</v>
      </c>
      <c r="I13" s="39">
        <v>3.5999999999999997E-2</v>
      </c>
      <c r="J13" s="39">
        <v>1.6E-2</v>
      </c>
      <c r="K13" s="39">
        <v>0</v>
      </c>
      <c r="L13" s="39">
        <v>0</v>
      </c>
      <c r="M13" s="39">
        <v>7</v>
      </c>
      <c r="N13" s="39">
        <v>9.4</v>
      </c>
      <c r="O13" s="39">
        <v>31.6</v>
      </c>
      <c r="P13" s="39">
        <v>0.78</v>
      </c>
      <c r="Q13" s="1"/>
    </row>
    <row r="14" spans="1:17" ht="21">
      <c r="A14" s="35" t="s">
        <v>36</v>
      </c>
      <c r="B14" s="34"/>
      <c r="C14" s="33">
        <v>545</v>
      </c>
      <c r="D14" s="40">
        <f t="shared" ref="D14:G14" si="0">SUM(D9:D13)</f>
        <v>21.91</v>
      </c>
      <c r="E14" s="40">
        <f t="shared" si="0"/>
        <v>27.18</v>
      </c>
      <c r="F14" s="40">
        <f t="shared" si="0"/>
        <v>125.03</v>
      </c>
      <c r="G14" s="40">
        <f t="shared" si="0"/>
        <v>830.16</v>
      </c>
      <c r="H14" s="33"/>
      <c r="I14" s="40">
        <f t="shared" ref="I14:P14" si="1">SUM(I9:I13)</f>
        <v>0.186</v>
      </c>
      <c r="J14" s="40">
        <f t="shared" si="1"/>
        <v>0.35099999999999998</v>
      </c>
      <c r="K14" s="40">
        <f t="shared" si="1"/>
        <v>101.38</v>
      </c>
      <c r="L14" s="40">
        <f t="shared" si="1"/>
        <v>2.23</v>
      </c>
      <c r="M14" s="40">
        <f t="shared" si="1"/>
        <v>457.4</v>
      </c>
      <c r="N14" s="40">
        <f t="shared" si="1"/>
        <v>73.45</v>
      </c>
      <c r="O14" s="40">
        <f t="shared" si="1"/>
        <v>384.8</v>
      </c>
      <c r="P14" s="40">
        <f t="shared" si="1"/>
        <v>2.69</v>
      </c>
      <c r="Q14" s="1"/>
    </row>
    <row r="15" spans="1:17" ht="21">
      <c r="A15" s="73"/>
      <c r="B15" s="34" t="s">
        <v>37</v>
      </c>
      <c r="C15" s="35" t="s">
        <v>38</v>
      </c>
      <c r="D15" s="39">
        <v>0.92</v>
      </c>
      <c r="E15" s="39">
        <v>4.25</v>
      </c>
      <c r="F15" s="39">
        <v>5.0199999999999996</v>
      </c>
      <c r="G15" s="39">
        <v>54.1</v>
      </c>
      <c r="H15" s="35" t="s">
        <v>39</v>
      </c>
      <c r="I15" s="39">
        <v>0.02</v>
      </c>
      <c r="J15" s="39">
        <v>0.02</v>
      </c>
      <c r="K15" s="39">
        <v>1.57</v>
      </c>
      <c r="L15" s="39">
        <v>9.33</v>
      </c>
      <c r="M15" s="39">
        <v>38</v>
      </c>
      <c r="N15" s="39">
        <v>13</v>
      </c>
      <c r="O15" s="39">
        <v>18</v>
      </c>
      <c r="P15" s="39">
        <v>0.3</v>
      </c>
      <c r="Q15" s="1"/>
    </row>
    <row r="16" spans="1:17" ht="21">
      <c r="A16" s="34"/>
      <c r="B16" s="34" t="s">
        <v>40</v>
      </c>
      <c r="C16" s="35">
        <v>200</v>
      </c>
      <c r="D16" s="39">
        <v>1.61</v>
      </c>
      <c r="E16" s="39">
        <v>2.04</v>
      </c>
      <c r="F16" s="39">
        <v>12.69</v>
      </c>
      <c r="G16" s="39">
        <v>95.35</v>
      </c>
      <c r="H16" s="35" t="s">
        <v>41</v>
      </c>
      <c r="I16" s="39">
        <v>3.2000000000000001E-2</v>
      </c>
      <c r="J16" s="39">
        <v>3.1199999999999999E-2</v>
      </c>
      <c r="K16" s="39">
        <v>107.592</v>
      </c>
      <c r="L16" s="39">
        <v>6.4</v>
      </c>
      <c r="M16" s="39">
        <v>22.09</v>
      </c>
      <c r="N16" s="39">
        <v>12.88</v>
      </c>
      <c r="O16" s="39">
        <v>29.14</v>
      </c>
      <c r="P16" s="39">
        <v>0.46700000000000003</v>
      </c>
      <c r="Q16" s="1"/>
    </row>
    <row r="17" spans="1:17" ht="21">
      <c r="A17" s="34"/>
      <c r="B17" s="34" t="s">
        <v>42</v>
      </c>
      <c r="C17" s="35" t="s">
        <v>43</v>
      </c>
      <c r="D17" s="39">
        <v>10.24</v>
      </c>
      <c r="E17" s="39">
        <v>9.69</v>
      </c>
      <c r="F17" s="39">
        <v>6.26</v>
      </c>
      <c r="G17" s="39">
        <v>198.06</v>
      </c>
      <c r="H17" s="35" t="s">
        <v>44</v>
      </c>
      <c r="I17" s="39">
        <v>0.15</v>
      </c>
      <c r="J17" s="39">
        <v>0.21</v>
      </c>
      <c r="K17" s="39">
        <v>57.72</v>
      </c>
      <c r="L17" s="39">
        <v>2.0499999999999998</v>
      </c>
      <c r="M17" s="39">
        <v>60.13</v>
      </c>
      <c r="N17" s="39">
        <v>28.3</v>
      </c>
      <c r="O17" s="39">
        <v>211.76</v>
      </c>
      <c r="P17" s="39">
        <v>1.1200000000000001</v>
      </c>
      <c r="Q17" s="1"/>
    </row>
    <row r="18" spans="1:17" ht="21">
      <c r="A18" s="33" t="s">
        <v>45</v>
      </c>
      <c r="B18" s="34" t="s">
        <v>46</v>
      </c>
      <c r="C18" s="35" t="s">
        <v>47</v>
      </c>
      <c r="D18" s="39">
        <v>3.1</v>
      </c>
      <c r="E18" s="39">
        <v>6.9</v>
      </c>
      <c r="F18" s="39">
        <v>26.2</v>
      </c>
      <c r="G18" s="39">
        <v>180</v>
      </c>
      <c r="H18" s="35" t="s">
        <v>48</v>
      </c>
      <c r="I18" s="39">
        <v>0.12</v>
      </c>
      <c r="J18" s="39">
        <v>0.11</v>
      </c>
      <c r="K18" s="39">
        <v>19.78</v>
      </c>
      <c r="L18" s="39">
        <v>5.0999999999999996</v>
      </c>
      <c r="M18" s="39">
        <v>41.99</v>
      </c>
      <c r="N18" s="39">
        <v>28.2</v>
      </c>
      <c r="O18" s="39">
        <v>85.4</v>
      </c>
      <c r="P18" s="39">
        <v>1.06</v>
      </c>
      <c r="Q18" s="1"/>
    </row>
    <row r="19" spans="1:17" ht="21">
      <c r="A19" s="34"/>
      <c r="B19" s="34" t="s">
        <v>49</v>
      </c>
      <c r="C19" s="35">
        <v>200</v>
      </c>
      <c r="D19" s="39">
        <v>1</v>
      </c>
      <c r="E19" s="39">
        <v>0</v>
      </c>
      <c r="F19" s="39">
        <v>24.4</v>
      </c>
      <c r="G19" s="39">
        <v>101.6</v>
      </c>
      <c r="H19" s="35" t="s">
        <v>50</v>
      </c>
      <c r="I19" s="39">
        <v>0.06</v>
      </c>
      <c r="J19" s="39">
        <v>0.1</v>
      </c>
      <c r="K19" s="39">
        <v>60</v>
      </c>
      <c r="L19" s="39">
        <v>70</v>
      </c>
      <c r="M19" s="39">
        <v>90</v>
      </c>
      <c r="N19" s="39">
        <v>0</v>
      </c>
      <c r="O19" s="39">
        <v>46</v>
      </c>
      <c r="P19" s="39">
        <v>2.4</v>
      </c>
      <c r="Q19" s="1"/>
    </row>
    <row r="20" spans="1:17" ht="21">
      <c r="A20" s="34"/>
      <c r="B20" s="34" t="s">
        <v>51</v>
      </c>
      <c r="C20" s="35" t="s">
        <v>52</v>
      </c>
      <c r="D20" s="39">
        <v>3.04</v>
      </c>
      <c r="E20" s="39">
        <v>0.32</v>
      </c>
      <c r="F20" s="39">
        <v>19.68</v>
      </c>
      <c r="G20" s="39">
        <v>93.76</v>
      </c>
      <c r="H20" s="35" t="s">
        <v>53</v>
      </c>
      <c r="I20" s="39">
        <v>4.3999999999999997E-2</v>
      </c>
      <c r="J20" s="39">
        <v>1.2E-2</v>
      </c>
      <c r="K20" s="39">
        <v>0</v>
      </c>
      <c r="L20" s="39">
        <v>0</v>
      </c>
      <c r="M20" s="39">
        <v>8</v>
      </c>
      <c r="N20" s="39">
        <v>5.6</v>
      </c>
      <c r="O20" s="39">
        <v>26</v>
      </c>
      <c r="P20" s="39">
        <v>0.44</v>
      </c>
      <c r="Q20" s="1"/>
    </row>
    <row r="21" spans="1:17" ht="21">
      <c r="B21" s="34" t="s">
        <v>33</v>
      </c>
      <c r="C21" s="35">
        <v>30</v>
      </c>
      <c r="D21" s="39">
        <v>1.98</v>
      </c>
      <c r="E21" s="39">
        <v>0.36</v>
      </c>
      <c r="F21" s="39">
        <v>11.88</v>
      </c>
      <c r="G21" s="39">
        <v>51.24</v>
      </c>
      <c r="H21" s="35" t="s">
        <v>35</v>
      </c>
      <c r="I21" s="39">
        <v>0.06</v>
      </c>
      <c r="J21" s="39">
        <v>0.03</v>
      </c>
      <c r="K21" s="39">
        <v>0</v>
      </c>
      <c r="L21" s="39">
        <v>0</v>
      </c>
      <c r="M21" s="39">
        <v>10.5</v>
      </c>
      <c r="N21" s="39">
        <v>14.1</v>
      </c>
      <c r="O21" s="39">
        <v>47.4</v>
      </c>
      <c r="P21" s="39">
        <v>1.17</v>
      </c>
      <c r="Q21" s="1"/>
    </row>
    <row r="22" spans="1:17" ht="21">
      <c r="B22" s="34" t="s">
        <v>54</v>
      </c>
      <c r="C22" s="35">
        <v>120</v>
      </c>
      <c r="D22" s="39">
        <v>0.47</v>
      </c>
      <c r="E22" s="39">
        <v>0</v>
      </c>
      <c r="F22" s="39">
        <v>15.12</v>
      </c>
      <c r="G22" s="39">
        <v>62.4</v>
      </c>
      <c r="H22" s="35" t="s">
        <v>55</v>
      </c>
      <c r="I22" s="39">
        <v>2.1999999999999999E-2</v>
      </c>
      <c r="J22" s="39">
        <v>3.3000000000000002E-2</v>
      </c>
      <c r="K22" s="39">
        <v>2.2000000000000002</v>
      </c>
      <c r="L22" s="39">
        <v>5.5</v>
      </c>
      <c r="M22" s="39">
        <v>20.9</v>
      </c>
      <c r="N22" s="39">
        <v>13.2</v>
      </c>
      <c r="O22" s="39">
        <v>17.600000000000001</v>
      </c>
      <c r="P22" s="39">
        <v>2.5299999999999998</v>
      </c>
      <c r="Q22" s="1"/>
    </row>
    <row r="23" spans="1:17" ht="21">
      <c r="A23" s="35" t="s">
        <v>56</v>
      </c>
      <c r="B23" s="34"/>
      <c r="C23" s="33">
        <v>900</v>
      </c>
      <c r="D23" s="40">
        <f t="shared" ref="D23:G23" si="2">SUM(D15:D22)</f>
        <v>22.36</v>
      </c>
      <c r="E23" s="40">
        <f t="shared" si="2"/>
        <v>23.56</v>
      </c>
      <c r="F23" s="40">
        <f t="shared" si="2"/>
        <v>121.25</v>
      </c>
      <c r="G23" s="40">
        <f t="shared" si="2"/>
        <v>836.51</v>
      </c>
      <c r="H23" s="33"/>
      <c r="I23" s="40">
        <f t="shared" ref="I23:P23" si="3">SUM(I15:I22)</f>
        <v>0.50800000000000001</v>
      </c>
      <c r="J23" s="40">
        <f t="shared" si="3"/>
        <v>0.54620000000000002</v>
      </c>
      <c r="K23" s="40">
        <f t="shared" si="3"/>
        <v>248.86199999999999</v>
      </c>
      <c r="L23" s="40">
        <f t="shared" si="3"/>
        <v>98.38</v>
      </c>
      <c r="M23" s="40">
        <f t="shared" si="3"/>
        <v>291.61</v>
      </c>
      <c r="N23" s="40">
        <f t="shared" si="3"/>
        <v>115.28</v>
      </c>
      <c r="O23" s="40">
        <f t="shared" si="3"/>
        <v>481.3</v>
      </c>
      <c r="P23" s="40">
        <f t="shared" si="3"/>
        <v>9.4870000000000001</v>
      </c>
      <c r="Q23" s="1"/>
    </row>
    <row r="24" spans="1:17" ht="21">
      <c r="A24" s="34"/>
      <c r="B24" s="34" t="s">
        <v>57</v>
      </c>
      <c r="C24" s="35" t="s">
        <v>47</v>
      </c>
      <c r="D24" s="39">
        <v>3.45</v>
      </c>
      <c r="E24" s="39">
        <v>7.65</v>
      </c>
      <c r="F24" s="39">
        <v>16.05</v>
      </c>
      <c r="G24" s="39">
        <v>145.5</v>
      </c>
      <c r="H24" s="35" t="s">
        <v>58</v>
      </c>
      <c r="I24" s="39">
        <v>7.0000000000000007E-2</v>
      </c>
      <c r="J24" s="39">
        <v>0.08</v>
      </c>
      <c r="K24" s="39">
        <v>384</v>
      </c>
      <c r="L24" s="39">
        <v>12.2</v>
      </c>
      <c r="M24" s="39">
        <v>56</v>
      </c>
      <c r="N24" s="39">
        <v>29</v>
      </c>
      <c r="O24" s="39">
        <v>70</v>
      </c>
      <c r="P24" s="39">
        <v>1.02</v>
      </c>
      <c r="Q24" s="1"/>
    </row>
    <row r="25" spans="1:17" ht="21">
      <c r="A25" s="33" t="s">
        <v>59</v>
      </c>
      <c r="B25" s="34" t="s">
        <v>60</v>
      </c>
      <c r="C25" s="35" t="s">
        <v>28</v>
      </c>
      <c r="D25" s="39">
        <v>0.16</v>
      </c>
      <c r="E25" s="39">
        <v>0</v>
      </c>
      <c r="F25" s="39">
        <v>29</v>
      </c>
      <c r="G25" s="39">
        <v>116.6</v>
      </c>
      <c r="H25" s="35" t="s">
        <v>61</v>
      </c>
      <c r="I25" s="39">
        <v>0.01</v>
      </c>
      <c r="J25" s="39">
        <v>0.01</v>
      </c>
      <c r="K25" s="39">
        <v>1.58</v>
      </c>
      <c r="L25" s="39">
        <v>3.12</v>
      </c>
      <c r="M25" s="39">
        <v>10</v>
      </c>
      <c r="N25" s="39">
        <v>4.7</v>
      </c>
      <c r="O25" s="39">
        <v>6.1</v>
      </c>
      <c r="P25" s="39">
        <v>1.02</v>
      </c>
      <c r="Q25" s="1"/>
    </row>
    <row r="26" spans="1:17" ht="21">
      <c r="A26" s="35"/>
      <c r="B26" s="34" t="s">
        <v>33</v>
      </c>
      <c r="C26" s="35" t="s">
        <v>34</v>
      </c>
      <c r="D26" s="39">
        <v>1.32</v>
      </c>
      <c r="E26" s="39">
        <v>0.24</v>
      </c>
      <c r="F26" s="39">
        <v>7.92</v>
      </c>
      <c r="G26" s="39">
        <v>34.159999999999997</v>
      </c>
      <c r="H26" s="35" t="s">
        <v>35</v>
      </c>
      <c r="I26" s="39">
        <v>3.5999999999999997E-2</v>
      </c>
      <c r="J26" s="39">
        <v>1.6E-2</v>
      </c>
      <c r="K26" s="39">
        <v>0</v>
      </c>
      <c r="L26" s="39">
        <v>0</v>
      </c>
      <c r="M26" s="39">
        <v>7</v>
      </c>
      <c r="N26" s="39">
        <v>9.4</v>
      </c>
      <c r="O26" s="39">
        <v>31.6</v>
      </c>
      <c r="P26" s="39">
        <v>0.78</v>
      </c>
      <c r="Q26" s="1"/>
    </row>
    <row r="27" spans="1:17" ht="21">
      <c r="A27" s="35" t="s">
        <v>62</v>
      </c>
      <c r="B27" s="34"/>
      <c r="C27" s="33">
        <v>370</v>
      </c>
      <c r="D27" s="40">
        <f t="shared" ref="D27:G27" si="4">SUM(D24:D26)</f>
        <v>4.93</v>
      </c>
      <c r="E27" s="40">
        <f t="shared" si="4"/>
        <v>7.89</v>
      </c>
      <c r="F27" s="40">
        <f t="shared" si="4"/>
        <v>52.97</v>
      </c>
      <c r="G27" s="40">
        <f t="shared" si="4"/>
        <v>296.26</v>
      </c>
      <c r="H27" s="33"/>
      <c r="I27" s="40">
        <f t="shared" ref="I27:P27" si="5">SUM(I24:I26)</f>
        <v>0.11600000000000001</v>
      </c>
      <c r="J27" s="40">
        <f t="shared" si="5"/>
        <v>0.106</v>
      </c>
      <c r="K27" s="40">
        <f t="shared" si="5"/>
        <v>385.58</v>
      </c>
      <c r="L27" s="40">
        <f t="shared" si="5"/>
        <v>15.32</v>
      </c>
      <c r="M27" s="40">
        <f t="shared" si="5"/>
        <v>73</v>
      </c>
      <c r="N27" s="40">
        <f t="shared" si="5"/>
        <v>43.1</v>
      </c>
      <c r="O27" s="40">
        <f t="shared" si="5"/>
        <v>107.7</v>
      </c>
      <c r="P27" s="40">
        <f t="shared" si="5"/>
        <v>2.82</v>
      </c>
      <c r="Q27" s="1"/>
    </row>
    <row r="28" spans="1:17" ht="21">
      <c r="A28" s="33" t="s">
        <v>20</v>
      </c>
      <c r="B28" s="34" t="s">
        <v>63</v>
      </c>
      <c r="C28" s="35">
        <v>60</v>
      </c>
      <c r="D28" s="36">
        <v>4.32</v>
      </c>
      <c r="E28" s="36">
        <v>4.2</v>
      </c>
      <c r="F28" s="36">
        <v>2.2200000000000002</v>
      </c>
      <c r="G28" s="36">
        <v>49.72</v>
      </c>
      <c r="H28" s="36" t="s">
        <v>64</v>
      </c>
      <c r="I28" s="75">
        <v>0.02</v>
      </c>
      <c r="J28" s="75">
        <v>0.03</v>
      </c>
      <c r="K28" s="75">
        <v>30.48</v>
      </c>
      <c r="L28" s="75">
        <v>17.28</v>
      </c>
      <c r="M28" s="75">
        <v>24.6</v>
      </c>
      <c r="N28" s="75">
        <v>9.6</v>
      </c>
      <c r="O28" s="75">
        <v>26.4</v>
      </c>
      <c r="P28" s="75">
        <v>0.48</v>
      </c>
    </row>
    <row r="29" spans="1:17" ht="21">
      <c r="A29" s="33" t="s">
        <v>65</v>
      </c>
      <c r="B29" s="77" t="s">
        <v>66</v>
      </c>
      <c r="C29" s="45">
        <v>90</v>
      </c>
      <c r="D29" s="36">
        <v>14.9</v>
      </c>
      <c r="E29" s="36">
        <v>14.04</v>
      </c>
      <c r="F29" s="36">
        <v>18</v>
      </c>
      <c r="G29" s="36">
        <v>261</v>
      </c>
      <c r="H29" s="36" t="s">
        <v>67</v>
      </c>
      <c r="I29" s="75">
        <v>4.4999999999999998E-2</v>
      </c>
      <c r="J29" s="75">
        <v>0.09</v>
      </c>
      <c r="K29" s="75">
        <v>0</v>
      </c>
      <c r="L29" s="75">
        <v>0.27</v>
      </c>
      <c r="M29" s="75">
        <v>18.2</v>
      </c>
      <c r="N29" s="75">
        <v>18.71</v>
      </c>
      <c r="O29" s="75">
        <v>131.83000000000001</v>
      </c>
      <c r="P29" s="75">
        <v>2.1</v>
      </c>
    </row>
    <row r="30" spans="1:17" ht="21">
      <c r="A30" s="33" t="s">
        <v>26</v>
      </c>
      <c r="B30" s="77" t="s">
        <v>68</v>
      </c>
      <c r="C30" s="45">
        <v>30</v>
      </c>
      <c r="D30" s="36">
        <v>0.78</v>
      </c>
      <c r="E30" s="36">
        <v>1.4</v>
      </c>
      <c r="F30" s="36">
        <v>2.5</v>
      </c>
      <c r="G30" s="36">
        <v>26.4</v>
      </c>
      <c r="H30" s="36" t="s">
        <v>69</v>
      </c>
      <c r="I30" s="75">
        <v>6.0000000000000001E-3</v>
      </c>
      <c r="J30" s="75">
        <v>0</v>
      </c>
      <c r="K30" s="75">
        <v>38.4</v>
      </c>
      <c r="L30" s="75">
        <v>0.8</v>
      </c>
      <c r="M30" s="75">
        <v>2.76</v>
      </c>
      <c r="N30" s="75">
        <v>3.6</v>
      </c>
      <c r="O30" s="75">
        <v>7.2</v>
      </c>
      <c r="P30" s="75">
        <v>0.16</v>
      </c>
    </row>
    <row r="31" spans="1:17" ht="21">
      <c r="A31" s="34"/>
      <c r="B31" s="44" t="s">
        <v>70</v>
      </c>
      <c r="C31" s="45">
        <v>150</v>
      </c>
      <c r="D31" s="36">
        <v>3.46</v>
      </c>
      <c r="E31" s="36">
        <v>4.47</v>
      </c>
      <c r="F31" s="36">
        <v>36</v>
      </c>
      <c r="G31" s="36">
        <v>133.69999999999999</v>
      </c>
      <c r="H31" s="36" t="s">
        <v>71</v>
      </c>
      <c r="I31" s="75">
        <v>0.21</v>
      </c>
      <c r="J31" s="75">
        <v>0.12</v>
      </c>
      <c r="K31" s="75">
        <v>19.2</v>
      </c>
      <c r="L31" s="75">
        <v>0</v>
      </c>
      <c r="M31" s="75">
        <v>15</v>
      </c>
      <c r="N31" s="75">
        <v>120</v>
      </c>
      <c r="O31" s="75">
        <v>181</v>
      </c>
      <c r="P31" s="75">
        <v>2.04</v>
      </c>
    </row>
    <row r="32" spans="1:17" ht="21">
      <c r="A32" s="34"/>
      <c r="B32" s="34" t="s">
        <v>72</v>
      </c>
      <c r="C32" s="35" t="s">
        <v>28</v>
      </c>
      <c r="D32" s="36">
        <v>5.8</v>
      </c>
      <c r="E32" s="36">
        <v>6.6</v>
      </c>
      <c r="F32" s="36">
        <v>9.9</v>
      </c>
      <c r="G32" s="36">
        <v>122</v>
      </c>
      <c r="H32" s="36" t="s">
        <v>73</v>
      </c>
      <c r="I32" s="75">
        <v>0.08</v>
      </c>
      <c r="J32" s="75">
        <v>2.6</v>
      </c>
      <c r="K32" s="75">
        <v>0.02</v>
      </c>
      <c r="L32" s="75">
        <v>0</v>
      </c>
      <c r="M32" s="75">
        <v>240</v>
      </c>
      <c r="N32" s="75">
        <v>180</v>
      </c>
      <c r="O32" s="75">
        <v>28</v>
      </c>
      <c r="P32" s="75">
        <v>0.12</v>
      </c>
    </row>
    <row r="33" spans="1:16" ht="21">
      <c r="B33" s="34" t="s">
        <v>74</v>
      </c>
      <c r="C33" s="35" t="s">
        <v>34</v>
      </c>
      <c r="D33" s="36">
        <v>1.52</v>
      </c>
      <c r="E33" s="36">
        <v>0.16</v>
      </c>
      <c r="F33" s="36">
        <v>9.84</v>
      </c>
      <c r="G33" s="36">
        <v>46.88</v>
      </c>
      <c r="H33" s="36" t="s">
        <v>53</v>
      </c>
      <c r="I33" s="75">
        <v>2.1999999999999999E-2</v>
      </c>
      <c r="J33" s="75">
        <v>6.0000000000000001E-3</v>
      </c>
      <c r="K33" s="75">
        <v>0</v>
      </c>
      <c r="L33" s="75">
        <v>0</v>
      </c>
      <c r="M33" s="75">
        <v>4</v>
      </c>
      <c r="N33" s="75">
        <v>2.8</v>
      </c>
      <c r="O33" s="75">
        <v>13</v>
      </c>
      <c r="P33" s="75">
        <v>0.22</v>
      </c>
    </row>
    <row r="34" spans="1:16" ht="21">
      <c r="B34" s="34" t="s">
        <v>33</v>
      </c>
      <c r="C34" s="35" t="s">
        <v>34</v>
      </c>
      <c r="D34" s="36">
        <v>1.32</v>
      </c>
      <c r="E34" s="36">
        <v>0.24</v>
      </c>
      <c r="F34" s="36">
        <v>7.92</v>
      </c>
      <c r="G34" s="36">
        <v>34.159999999999997</v>
      </c>
      <c r="H34" s="36" t="s">
        <v>35</v>
      </c>
      <c r="I34" s="75">
        <v>3.5999999999999997E-2</v>
      </c>
      <c r="J34" s="75">
        <v>1.6E-2</v>
      </c>
      <c r="K34" s="75">
        <v>0</v>
      </c>
      <c r="L34" s="75">
        <v>0</v>
      </c>
      <c r="M34" s="75">
        <v>7</v>
      </c>
      <c r="N34" s="75">
        <v>9.4</v>
      </c>
      <c r="O34" s="75">
        <v>31.6</v>
      </c>
      <c r="P34" s="75">
        <v>0.78</v>
      </c>
    </row>
    <row r="35" spans="1:16" ht="21">
      <c r="A35" s="34" t="s">
        <v>36</v>
      </c>
      <c r="B35" s="34"/>
      <c r="C35" s="33">
        <v>570</v>
      </c>
      <c r="D35" s="37">
        <f t="shared" ref="D35:G35" si="6">SUM(D28:D34)</f>
        <v>32.1</v>
      </c>
      <c r="E35" s="37">
        <f t="shared" si="6"/>
        <v>31.11</v>
      </c>
      <c r="F35" s="37">
        <f t="shared" si="6"/>
        <v>86.38</v>
      </c>
      <c r="G35" s="74">
        <f t="shared" si="6"/>
        <v>673.86</v>
      </c>
      <c r="H35" s="37"/>
      <c r="I35" s="76">
        <f t="shared" ref="I35:P35" si="7">SUM(I28:I34)</f>
        <v>0.41899999999999998</v>
      </c>
      <c r="J35" s="76">
        <f t="shared" si="7"/>
        <v>2.8620000000000001</v>
      </c>
      <c r="K35" s="76">
        <f t="shared" si="7"/>
        <v>88.1</v>
      </c>
      <c r="L35" s="76">
        <f t="shared" si="7"/>
        <v>18.350000000000001</v>
      </c>
      <c r="M35" s="76">
        <f t="shared" si="7"/>
        <v>311.56</v>
      </c>
      <c r="N35" s="76">
        <f t="shared" si="7"/>
        <v>344.11</v>
      </c>
      <c r="O35" s="76">
        <f t="shared" si="7"/>
        <v>419.03</v>
      </c>
      <c r="P35" s="76">
        <f t="shared" si="7"/>
        <v>5.9</v>
      </c>
    </row>
    <row r="36" spans="1:16" ht="21">
      <c r="A36" s="34"/>
      <c r="B36" s="34" t="s">
        <v>75</v>
      </c>
      <c r="C36" s="35">
        <v>60</v>
      </c>
      <c r="D36" s="36">
        <v>0.5</v>
      </c>
      <c r="E36" s="36">
        <v>0</v>
      </c>
      <c r="F36" s="36">
        <v>2</v>
      </c>
      <c r="G36" s="36">
        <v>9.6</v>
      </c>
      <c r="H36" s="36" t="s">
        <v>76</v>
      </c>
      <c r="I36" s="75">
        <v>0.04</v>
      </c>
      <c r="J36" s="75">
        <v>0.02</v>
      </c>
      <c r="K36" s="75">
        <v>79.8</v>
      </c>
      <c r="L36" s="75">
        <v>15</v>
      </c>
      <c r="M36" s="75">
        <v>8.4</v>
      </c>
      <c r="N36" s="75">
        <v>12</v>
      </c>
      <c r="O36" s="75">
        <v>16</v>
      </c>
      <c r="P36" s="75">
        <v>0.54</v>
      </c>
    </row>
    <row r="37" spans="1:16" ht="21">
      <c r="A37" s="34"/>
      <c r="B37" s="34" t="s">
        <v>77</v>
      </c>
      <c r="C37" s="35">
        <v>200</v>
      </c>
      <c r="D37" s="36">
        <v>4.9000000000000004</v>
      </c>
      <c r="E37" s="36">
        <v>4.4000000000000004</v>
      </c>
      <c r="F37" s="36">
        <v>17.8</v>
      </c>
      <c r="G37" s="36">
        <v>133.6</v>
      </c>
      <c r="H37" s="36" t="s">
        <v>41</v>
      </c>
      <c r="I37" s="75">
        <v>0.3</v>
      </c>
      <c r="J37" s="75">
        <v>1</v>
      </c>
      <c r="K37" s="75">
        <v>0</v>
      </c>
      <c r="L37" s="75">
        <v>22.25</v>
      </c>
      <c r="M37" s="75">
        <v>53.03</v>
      </c>
      <c r="N37" s="75">
        <v>95.43</v>
      </c>
      <c r="O37" s="75">
        <v>37.03</v>
      </c>
      <c r="P37" s="75">
        <v>1.42</v>
      </c>
    </row>
    <row r="38" spans="1:16" ht="21">
      <c r="A38" s="33" t="s">
        <v>45</v>
      </c>
      <c r="B38" s="34" t="s">
        <v>78</v>
      </c>
      <c r="C38" s="35">
        <v>150</v>
      </c>
      <c r="D38" s="36">
        <v>16.5</v>
      </c>
      <c r="E38" s="36">
        <v>16.399999999999999</v>
      </c>
      <c r="F38" s="36">
        <v>9.9</v>
      </c>
      <c r="G38" s="36">
        <v>254.5</v>
      </c>
      <c r="H38" s="36" t="s">
        <v>79</v>
      </c>
      <c r="I38" s="75">
        <v>0.06</v>
      </c>
      <c r="J38" s="75">
        <v>0.14000000000000001</v>
      </c>
      <c r="K38" s="75">
        <v>77.25</v>
      </c>
      <c r="L38" s="75">
        <v>21.68</v>
      </c>
      <c r="M38" s="75">
        <v>83</v>
      </c>
      <c r="N38" s="75">
        <v>36</v>
      </c>
      <c r="O38" s="75">
        <v>174.75</v>
      </c>
      <c r="P38" s="75">
        <v>1.75</v>
      </c>
    </row>
    <row r="39" spans="1:16" ht="21">
      <c r="A39" s="34"/>
      <c r="B39" s="34" t="s">
        <v>27</v>
      </c>
      <c r="C39" s="35" t="s">
        <v>28</v>
      </c>
      <c r="D39" s="36">
        <v>0.2</v>
      </c>
      <c r="E39" s="36">
        <v>0</v>
      </c>
      <c r="F39" s="36">
        <v>16</v>
      </c>
      <c r="G39" s="36">
        <v>65</v>
      </c>
      <c r="H39" s="36" t="s">
        <v>29</v>
      </c>
      <c r="I39" s="75">
        <v>0</v>
      </c>
      <c r="J39" s="75">
        <v>0.01</v>
      </c>
      <c r="K39" s="75">
        <v>0.38</v>
      </c>
      <c r="L39" s="75">
        <v>1.1599999999999999</v>
      </c>
      <c r="M39" s="75">
        <v>14.2</v>
      </c>
      <c r="N39" s="75">
        <v>2</v>
      </c>
      <c r="O39" s="75">
        <v>8.5</v>
      </c>
      <c r="P39" s="75">
        <v>0.4</v>
      </c>
    </row>
    <row r="40" spans="1:16" ht="21">
      <c r="A40" s="34"/>
      <c r="B40" s="34" t="s">
        <v>74</v>
      </c>
      <c r="C40" s="35" t="s">
        <v>52</v>
      </c>
      <c r="D40" s="36">
        <v>3.04</v>
      </c>
      <c r="E40" s="36">
        <v>0.32</v>
      </c>
      <c r="F40" s="36">
        <v>19.68</v>
      </c>
      <c r="G40" s="36">
        <v>93.76</v>
      </c>
      <c r="H40" s="36" t="s">
        <v>53</v>
      </c>
      <c r="I40" s="75">
        <v>4.3999999999999997E-2</v>
      </c>
      <c r="J40" s="75">
        <v>1.2E-2</v>
      </c>
      <c r="K40" s="75">
        <v>0</v>
      </c>
      <c r="L40" s="75">
        <v>0</v>
      </c>
      <c r="M40" s="75">
        <v>8</v>
      </c>
      <c r="N40" s="75">
        <v>5.6</v>
      </c>
      <c r="O40" s="75">
        <v>26</v>
      </c>
      <c r="P40" s="75">
        <v>0.44</v>
      </c>
    </row>
    <row r="41" spans="1:16" ht="21">
      <c r="B41" s="34" t="s">
        <v>33</v>
      </c>
      <c r="C41" s="35">
        <v>30</v>
      </c>
      <c r="D41" s="36">
        <v>1.98</v>
      </c>
      <c r="E41" s="36">
        <v>0.36</v>
      </c>
      <c r="F41" s="36">
        <v>11.88</v>
      </c>
      <c r="G41" s="36">
        <v>51.24</v>
      </c>
      <c r="H41" s="36" t="s">
        <v>35</v>
      </c>
      <c r="I41" s="75">
        <v>0.06</v>
      </c>
      <c r="J41" s="75">
        <v>0.03</v>
      </c>
      <c r="K41" s="75">
        <v>0</v>
      </c>
      <c r="L41" s="75">
        <v>0</v>
      </c>
      <c r="M41" s="75">
        <v>10.5</v>
      </c>
      <c r="N41" s="75">
        <v>14.1</v>
      </c>
      <c r="O41" s="75">
        <v>47.4</v>
      </c>
      <c r="P41" s="75">
        <v>1.17</v>
      </c>
    </row>
    <row r="42" spans="1:16" ht="21">
      <c r="B42" s="34" t="s">
        <v>54</v>
      </c>
      <c r="C42" s="35">
        <v>120</v>
      </c>
      <c r="D42" s="36">
        <v>0.47</v>
      </c>
      <c r="E42" s="36">
        <v>0</v>
      </c>
      <c r="F42" s="36">
        <v>15.12</v>
      </c>
      <c r="G42" s="36">
        <v>62.4</v>
      </c>
      <c r="H42" s="36" t="s">
        <v>55</v>
      </c>
      <c r="I42" s="75">
        <v>4.3999999999999997E-2</v>
      </c>
      <c r="J42" s="75">
        <v>3.3000000000000002E-2</v>
      </c>
      <c r="K42" s="75">
        <v>0</v>
      </c>
      <c r="L42" s="75">
        <v>11</v>
      </c>
      <c r="M42" s="75">
        <v>8.8000000000000007</v>
      </c>
      <c r="N42" s="75">
        <v>48.4</v>
      </c>
      <c r="O42" s="75">
        <v>30.2</v>
      </c>
      <c r="P42" s="75">
        <v>0.66</v>
      </c>
    </row>
    <row r="43" spans="1:16" ht="21">
      <c r="A43" s="34" t="s">
        <v>56</v>
      </c>
      <c r="B43" s="34"/>
      <c r="C43" s="33">
        <v>800</v>
      </c>
      <c r="D43" s="37">
        <f t="shared" ref="D43:G43" si="8">SUM(D36:D42)</f>
        <v>27.59</v>
      </c>
      <c r="E43" s="37">
        <f t="shared" si="8"/>
        <v>21.48</v>
      </c>
      <c r="F43" s="37">
        <f t="shared" si="8"/>
        <v>92.38</v>
      </c>
      <c r="G43" s="37">
        <f t="shared" si="8"/>
        <v>670.1</v>
      </c>
      <c r="H43" s="37"/>
      <c r="I43" s="76">
        <f t="shared" ref="I43:P43" si="9">SUM(I36:I42)</f>
        <v>0.54800000000000004</v>
      </c>
      <c r="J43" s="76">
        <f t="shared" si="9"/>
        <v>1.2450000000000001</v>
      </c>
      <c r="K43" s="76">
        <f t="shared" si="9"/>
        <v>157.43</v>
      </c>
      <c r="L43" s="76">
        <f t="shared" si="9"/>
        <v>71.09</v>
      </c>
      <c r="M43" s="76">
        <f t="shared" si="9"/>
        <v>185.93</v>
      </c>
      <c r="N43" s="76">
        <f t="shared" si="9"/>
        <v>213.53</v>
      </c>
      <c r="O43" s="76">
        <f t="shared" si="9"/>
        <v>339.88</v>
      </c>
      <c r="P43" s="76">
        <f t="shared" si="9"/>
        <v>6.38</v>
      </c>
    </row>
    <row r="44" spans="1:16" ht="21">
      <c r="B44" s="34" t="s">
        <v>80</v>
      </c>
      <c r="C44" s="35">
        <v>60</v>
      </c>
      <c r="D44" s="36">
        <v>1.56</v>
      </c>
      <c r="E44" s="36">
        <v>3</v>
      </c>
      <c r="F44" s="36">
        <v>1.86</v>
      </c>
      <c r="G44" s="36">
        <v>41.4</v>
      </c>
      <c r="H44" s="36"/>
      <c r="I44" s="75">
        <v>1.4999999999999999E-2</v>
      </c>
      <c r="J44" s="75">
        <v>0.02</v>
      </c>
      <c r="K44" s="75">
        <v>1.32</v>
      </c>
      <c r="L44" s="75">
        <v>16.77</v>
      </c>
      <c r="M44" s="75">
        <v>53.32</v>
      </c>
      <c r="N44" s="75">
        <v>9.76</v>
      </c>
      <c r="O44" s="75">
        <v>19.75</v>
      </c>
      <c r="P44" s="75">
        <v>0.65</v>
      </c>
    </row>
    <row r="45" spans="1:16" ht="21">
      <c r="B45" s="34" t="s">
        <v>81</v>
      </c>
      <c r="C45" s="35">
        <v>90</v>
      </c>
      <c r="D45" s="36">
        <v>12.1</v>
      </c>
      <c r="E45" s="36">
        <v>8.6</v>
      </c>
      <c r="F45" s="36">
        <v>11.2</v>
      </c>
      <c r="G45" s="36">
        <v>173.8</v>
      </c>
      <c r="H45" s="36" t="s">
        <v>82</v>
      </c>
      <c r="I45" s="75">
        <v>0.04</v>
      </c>
      <c r="J45" s="75">
        <v>0.08</v>
      </c>
      <c r="K45" s="75">
        <v>23.62</v>
      </c>
      <c r="L45" s="75">
        <v>3.2</v>
      </c>
      <c r="M45" s="75">
        <v>46.98</v>
      </c>
      <c r="N45" s="75">
        <v>23.5</v>
      </c>
      <c r="O45" s="75">
        <v>120.72</v>
      </c>
      <c r="P45" s="75">
        <v>2.58</v>
      </c>
    </row>
    <row r="46" spans="1:16" ht="21">
      <c r="A46" s="33" t="s">
        <v>59</v>
      </c>
      <c r="B46" s="34" t="s">
        <v>83</v>
      </c>
      <c r="C46" s="35" t="s">
        <v>28</v>
      </c>
      <c r="D46" s="36">
        <v>0</v>
      </c>
      <c r="E46" s="36"/>
      <c r="F46" s="36">
        <v>18.399999999999999</v>
      </c>
      <c r="G46" s="36">
        <v>73.599999999999994</v>
      </c>
      <c r="H46" s="36"/>
      <c r="I46" s="75">
        <v>0</v>
      </c>
      <c r="J46" s="75">
        <v>0.03</v>
      </c>
      <c r="K46" s="75">
        <v>0</v>
      </c>
      <c r="L46" s="75">
        <v>0.6</v>
      </c>
      <c r="M46" s="75">
        <v>8.76</v>
      </c>
      <c r="N46" s="75">
        <v>3</v>
      </c>
      <c r="O46" s="75">
        <v>13.9</v>
      </c>
      <c r="P46" s="75">
        <v>0.87</v>
      </c>
    </row>
    <row r="47" spans="1:16" ht="21">
      <c r="B47" s="34" t="s">
        <v>74</v>
      </c>
      <c r="C47" s="35" t="s">
        <v>34</v>
      </c>
      <c r="D47" s="36">
        <v>1.52</v>
      </c>
      <c r="E47" s="36">
        <v>0.16</v>
      </c>
      <c r="F47" s="36">
        <v>9.84</v>
      </c>
      <c r="G47" s="36">
        <v>46.88</v>
      </c>
      <c r="H47" s="36" t="s">
        <v>53</v>
      </c>
      <c r="I47" s="75">
        <v>2.1999999999999999E-2</v>
      </c>
      <c r="J47" s="75">
        <v>6.0000000000000001E-3</v>
      </c>
      <c r="K47" s="75">
        <v>0</v>
      </c>
      <c r="L47" s="75">
        <v>0</v>
      </c>
      <c r="M47" s="75">
        <v>4</v>
      </c>
      <c r="N47" s="75">
        <v>2.8</v>
      </c>
      <c r="O47" s="75">
        <v>13</v>
      </c>
      <c r="P47" s="75">
        <v>0.22</v>
      </c>
    </row>
    <row r="48" spans="1:16" ht="21">
      <c r="A48" s="34" t="s">
        <v>62</v>
      </c>
      <c r="B48" s="34"/>
      <c r="C48" s="33">
        <v>370</v>
      </c>
      <c r="D48" s="37">
        <f t="shared" ref="D48:G48" si="10">SUM(D44:D47)</f>
        <v>15.18</v>
      </c>
      <c r="E48" s="37">
        <f t="shared" si="10"/>
        <v>11.76</v>
      </c>
      <c r="F48" s="37">
        <f t="shared" si="10"/>
        <v>41.3</v>
      </c>
      <c r="G48" s="37">
        <f t="shared" si="10"/>
        <v>335.68</v>
      </c>
      <c r="H48" s="37"/>
      <c r="I48" s="76">
        <f t="shared" ref="I48:P48" si="11">SUM(I44:I47)</f>
        <v>7.6999999999999999E-2</v>
      </c>
      <c r="J48" s="76">
        <f t="shared" si="11"/>
        <v>0.13600000000000001</v>
      </c>
      <c r="K48" s="76">
        <f t="shared" si="11"/>
        <v>24.94</v>
      </c>
      <c r="L48" s="76">
        <f t="shared" si="11"/>
        <v>20.57</v>
      </c>
      <c r="M48" s="76">
        <f t="shared" si="11"/>
        <v>113.06</v>
      </c>
      <c r="N48" s="76">
        <f t="shared" si="11"/>
        <v>39.06</v>
      </c>
      <c r="O48" s="76">
        <f t="shared" si="11"/>
        <v>167.37</v>
      </c>
      <c r="P48" s="76">
        <f t="shared" si="11"/>
        <v>4.32</v>
      </c>
    </row>
  </sheetData>
  <mergeCells count="10">
    <mergeCell ref="D7:F7"/>
    <mergeCell ref="A7:A8"/>
    <mergeCell ref="I7:I8"/>
    <mergeCell ref="J7:J8"/>
    <mergeCell ref="K7:K8"/>
    <mergeCell ref="L7:L8"/>
    <mergeCell ref="M7:M8"/>
    <mergeCell ref="N7:N8"/>
    <mergeCell ref="O7:O8"/>
    <mergeCell ref="P7:P8"/>
  </mergeCells>
  <pageMargins left="0.7" right="0.7" top="0.75" bottom="0.75" header="0.3" footer="0.3"/>
  <pageSetup paperSize="9" scale="5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41"/>
  <sheetViews>
    <sheetView topLeftCell="A17" zoomScale="80" zoomScaleNormal="80" workbookViewId="0">
      <selection activeCell="C37" sqref="C37"/>
    </sheetView>
  </sheetViews>
  <sheetFormatPr defaultColWidth="9" defaultRowHeight="14.4"/>
  <cols>
    <col min="1" max="1" width="22.33203125" customWidth="1"/>
    <col min="2" max="2" width="59.88671875" customWidth="1"/>
    <col min="3" max="3" width="11.109375" customWidth="1"/>
    <col min="4" max="4" width="10.6640625" customWidth="1"/>
    <col min="5" max="5" width="10.109375" customWidth="1"/>
    <col min="6" max="6" width="12.5546875" customWidth="1"/>
    <col min="7" max="7" width="15.109375" customWidth="1"/>
    <col min="8" max="8" width="15.33203125" customWidth="1"/>
    <col min="9" max="10" width="9.5546875" customWidth="1"/>
    <col min="11" max="11" width="12.109375" customWidth="1"/>
    <col min="12" max="12" width="9.5546875" customWidth="1"/>
    <col min="13" max="13" width="10.44140625" customWidth="1"/>
    <col min="14" max="14" width="10.6640625" customWidth="1"/>
    <col min="15" max="15" width="10.44140625" customWidth="1"/>
    <col min="16" max="16" width="9.5546875" customWidth="1"/>
  </cols>
  <sheetData>
    <row r="2" spans="1:16" ht="20.399999999999999">
      <c r="A2" s="85" t="s">
        <v>0</v>
      </c>
      <c r="B2" s="33" t="s">
        <v>1</v>
      </c>
      <c r="C2" s="33" t="s">
        <v>2</v>
      </c>
      <c r="D2" s="86" t="s">
        <v>3</v>
      </c>
      <c r="E2" s="86"/>
      <c r="F2" s="86"/>
      <c r="G2" s="33" t="s">
        <v>4</v>
      </c>
      <c r="H2" s="33" t="s">
        <v>5</v>
      </c>
      <c r="I2" s="85" t="s">
        <v>6</v>
      </c>
      <c r="J2" s="85" t="s">
        <v>7</v>
      </c>
      <c r="K2" s="85" t="s">
        <v>8</v>
      </c>
      <c r="L2" s="85" t="s">
        <v>9</v>
      </c>
      <c r="M2" s="85" t="s">
        <v>10</v>
      </c>
      <c r="N2" s="85" t="s">
        <v>11</v>
      </c>
      <c r="O2" s="85" t="s">
        <v>12</v>
      </c>
      <c r="P2" s="85" t="s">
        <v>13</v>
      </c>
    </row>
    <row r="3" spans="1:16" ht="20.399999999999999">
      <c r="A3" s="85"/>
      <c r="B3" s="33" t="s">
        <v>14</v>
      </c>
      <c r="C3" s="33" t="s">
        <v>14</v>
      </c>
      <c r="D3" s="32" t="s">
        <v>15</v>
      </c>
      <c r="E3" s="32" t="s">
        <v>16</v>
      </c>
      <c r="F3" s="32" t="s">
        <v>17</v>
      </c>
      <c r="G3" s="33" t="s">
        <v>18</v>
      </c>
      <c r="H3" s="33" t="s">
        <v>19</v>
      </c>
      <c r="I3" s="85"/>
      <c r="J3" s="85"/>
      <c r="K3" s="85"/>
      <c r="L3" s="85"/>
      <c r="M3" s="85"/>
      <c r="N3" s="85"/>
      <c r="O3" s="85"/>
      <c r="P3" s="85"/>
    </row>
    <row r="4" spans="1:16" ht="21">
      <c r="A4" s="33" t="s">
        <v>20</v>
      </c>
      <c r="B4" s="34" t="s">
        <v>84</v>
      </c>
      <c r="C4" s="35">
        <v>150</v>
      </c>
      <c r="D4" s="39">
        <v>14.6</v>
      </c>
      <c r="E4" s="39">
        <v>16.899999999999999</v>
      </c>
      <c r="F4" s="39">
        <v>23.9</v>
      </c>
      <c r="G4" s="39">
        <v>306</v>
      </c>
      <c r="H4" s="39" t="s">
        <v>85</v>
      </c>
      <c r="I4" s="39">
        <v>6.4000000000000001E-2</v>
      </c>
      <c r="J4" s="39">
        <v>6.4000000000000001E-2</v>
      </c>
      <c r="K4" s="39">
        <v>131.02000000000001</v>
      </c>
      <c r="L4" s="39">
        <v>1.93</v>
      </c>
      <c r="M4" s="39">
        <v>25.14</v>
      </c>
      <c r="N4" s="39">
        <v>78.87</v>
      </c>
      <c r="O4" s="39">
        <v>174.19</v>
      </c>
      <c r="P4" s="39">
        <v>1.53</v>
      </c>
    </row>
    <row r="5" spans="1:16" ht="21">
      <c r="A5" s="33"/>
      <c r="B5" s="44" t="s">
        <v>86</v>
      </c>
      <c r="C5" s="69" t="s">
        <v>38</v>
      </c>
      <c r="D5" s="39">
        <v>0.5</v>
      </c>
      <c r="E5" s="39">
        <v>0.12</v>
      </c>
      <c r="F5" s="39">
        <v>1.9</v>
      </c>
      <c r="G5" s="39">
        <v>10.8</v>
      </c>
      <c r="H5" s="39" t="s">
        <v>87</v>
      </c>
      <c r="I5" s="39">
        <v>0.01</v>
      </c>
      <c r="J5" s="39">
        <v>2.5</v>
      </c>
      <c r="K5" s="39">
        <v>0</v>
      </c>
      <c r="L5" s="39">
        <v>0.08</v>
      </c>
      <c r="M5" s="39">
        <v>20</v>
      </c>
      <c r="N5" s="39">
        <v>21</v>
      </c>
      <c r="O5" s="39">
        <v>11</v>
      </c>
      <c r="P5" s="39">
        <v>0.4</v>
      </c>
    </row>
    <row r="6" spans="1:16" ht="21">
      <c r="A6" s="33" t="s">
        <v>88</v>
      </c>
      <c r="B6" s="44" t="s">
        <v>89</v>
      </c>
      <c r="C6" s="69" t="s">
        <v>28</v>
      </c>
      <c r="D6" s="39">
        <v>3.76</v>
      </c>
      <c r="E6" s="39">
        <v>3.2</v>
      </c>
      <c r="F6" s="39">
        <v>26.7</v>
      </c>
      <c r="G6" s="39">
        <v>150</v>
      </c>
      <c r="H6" s="39" t="s">
        <v>90</v>
      </c>
      <c r="I6" s="39">
        <v>0.06</v>
      </c>
      <c r="J6" s="39">
        <v>0.24</v>
      </c>
      <c r="K6" s="39">
        <v>26.44</v>
      </c>
      <c r="L6" s="39">
        <v>1.04</v>
      </c>
      <c r="M6" s="39">
        <v>270.35000000000002</v>
      </c>
      <c r="N6" s="39">
        <v>31.2</v>
      </c>
      <c r="O6" s="39">
        <v>167.2</v>
      </c>
      <c r="P6" s="39">
        <v>0.57999999999999996</v>
      </c>
    </row>
    <row r="7" spans="1:16" ht="21">
      <c r="A7" s="33" t="s">
        <v>26</v>
      </c>
      <c r="B7" s="34" t="s">
        <v>33</v>
      </c>
      <c r="C7" s="39" t="s">
        <v>34</v>
      </c>
      <c r="D7" s="39">
        <v>1.32</v>
      </c>
      <c r="E7" s="39">
        <v>0.24</v>
      </c>
      <c r="F7" s="39">
        <v>7.92</v>
      </c>
      <c r="G7" s="39">
        <v>34.159999999999997</v>
      </c>
      <c r="H7" s="39" t="s">
        <v>35</v>
      </c>
      <c r="I7" s="39">
        <v>3.5999999999999997E-2</v>
      </c>
      <c r="J7" s="39">
        <v>1.6E-2</v>
      </c>
      <c r="K7" s="39">
        <v>0</v>
      </c>
      <c r="L7" s="39">
        <v>0</v>
      </c>
      <c r="M7" s="39">
        <v>7</v>
      </c>
      <c r="N7" s="39">
        <v>9.4</v>
      </c>
      <c r="O7" s="39">
        <v>31.6</v>
      </c>
      <c r="P7" s="39">
        <v>0.78</v>
      </c>
    </row>
    <row r="8" spans="1:16" ht="21">
      <c r="A8" s="33"/>
      <c r="B8" s="34" t="s">
        <v>74</v>
      </c>
      <c r="C8" s="53" t="s">
        <v>34</v>
      </c>
      <c r="D8" s="39">
        <v>1.52</v>
      </c>
      <c r="E8" s="39">
        <v>0.16</v>
      </c>
      <c r="F8" s="39">
        <v>9.84</v>
      </c>
      <c r="G8" s="39">
        <v>46.88</v>
      </c>
      <c r="H8" s="39" t="s">
        <v>53</v>
      </c>
      <c r="I8" s="39">
        <v>2.1999999999999999E-2</v>
      </c>
      <c r="J8" s="39">
        <v>6.0000000000000001E-3</v>
      </c>
      <c r="K8" s="39">
        <v>0</v>
      </c>
      <c r="L8" s="39">
        <v>0</v>
      </c>
      <c r="M8" s="39">
        <v>4</v>
      </c>
      <c r="N8" s="39">
        <v>2.8</v>
      </c>
      <c r="O8" s="39">
        <v>13</v>
      </c>
      <c r="P8" s="39">
        <v>0.22</v>
      </c>
    </row>
    <row r="9" spans="1:16" ht="21">
      <c r="A9" s="34"/>
      <c r="B9" s="34" t="s">
        <v>54</v>
      </c>
      <c r="C9" s="53" t="s">
        <v>91</v>
      </c>
      <c r="D9" s="39">
        <v>0.47</v>
      </c>
      <c r="E9" s="39">
        <v>0</v>
      </c>
      <c r="F9" s="39">
        <v>15.12</v>
      </c>
      <c r="G9" s="39">
        <v>62.4</v>
      </c>
      <c r="H9" s="39" t="s">
        <v>55</v>
      </c>
      <c r="I9" s="39">
        <v>7.0000000000000007E-2</v>
      </c>
      <c r="J9" s="39">
        <v>0.03</v>
      </c>
      <c r="K9" s="39">
        <v>11</v>
      </c>
      <c r="L9" s="39">
        <v>41.8</v>
      </c>
      <c r="M9" s="39">
        <v>38.5</v>
      </c>
      <c r="N9" s="39">
        <v>12.1</v>
      </c>
      <c r="O9" s="39">
        <v>18.7</v>
      </c>
      <c r="P9" s="39">
        <v>0.11</v>
      </c>
    </row>
    <row r="10" spans="1:16" ht="21">
      <c r="A10" s="35" t="s">
        <v>36</v>
      </c>
      <c r="B10" s="34"/>
      <c r="C10" s="70">
        <v>570</v>
      </c>
      <c r="D10" s="40">
        <f>SUM(D4:D9)</f>
        <v>22.169999999999998</v>
      </c>
      <c r="E10" s="40">
        <f>SUM(E4:E9)</f>
        <v>20.619999999999997</v>
      </c>
      <c r="F10" s="40">
        <f>SUM(F4:F9)</f>
        <v>85.38000000000001</v>
      </c>
      <c r="G10" s="40">
        <f>SUM(G4:G9)</f>
        <v>610.24</v>
      </c>
      <c r="H10" s="40"/>
      <c r="I10" s="40">
        <f t="shared" ref="I10:P10" si="0">SUM(I4:I9)</f>
        <v>0.26200000000000001</v>
      </c>
      <c r="J10" s="40">
        <f t="shared" si="0"/>
        <v>2.8559999999999999</v>
      </c>
      <c r="K10" s="40">
        <f t="shared" si="0"/>
        <v>168.46</v>
      </c>
      <c r="L10" s="40">
        <f t="shared" si="0"/>
        <v>44.849999999999994</v>
      </c>
      <c r="M10" s="40">
        <f t="shared" si="0"/>
        <v>364.99</v>
      </c>
      <c r="N10" s="40">
        <f t="shared" si="0"/>
        <v>155.37</v>
      </c>
      <c r="O10" s="40">
        <f t="shared" si="0"/>
        <v>415.69</v>
      </c>
      <c r="P10" s="40">
        <f t="shared" si="0"/>
        <v>3.62</v>
      </c>
    </row>
    <row r="11" spans="1:16" ht="21">
      <c r="A11" s="34"/>
      <c r="B11" s="34" t="s">
        <v>92</v>
      </c>
      <c r="C11" s="39" t="s">
        <v>38</v>
      </c>
      <c r="D11" s="39">
        <v>1.44</v>
      </c>
      <c r="E11" s="39">
        <v>4.26</v>
      </c>
      <c r="F11" s="39">
        <v>6.24</v>
      </c>
      <c r="G11" s="39">
        <v>69</v>
      </c>
      <c r="H11" s="39" t="s">
        <v>93</v>
      </c>
      <c r="I11" s="39">
        <v>0.02</v>
      </c>
      <c r="J11" s="39">
        <v>0.01</v>
      </c>
      <c r="K11" s="39">
        <v>20.7</v>
      </c>
      <c r="L11" s="39">
        <v>4.13</v>
      </c>
      <c r="M11" s="39">
        <v>22</v>
      </c>
      <c r="N11" s="39">
        <v>17</v>
      </c>
      <c r="O11" s="39">
        <v>33</v>
      </c>
      <c r="P11" s="39">
        <v>0.93</v>
      </c>
    </row>
    <row r="12" spans="1:16" ht="21">
      <c r="B12" s="34" t="s">
        <v>94</v>
      </c>
      <c r="C12" s="53" t="s">
        <v>95</v>
      </c>
      <c r="D12" s="39">
        <v>3.24</v>
      </c>
      <c r="E12" s="39">
        <v>7</v>
      </c>
      <c r="F12" s="39">
        <v>20.420000000000002</v>
      </c>
      <c r="G12" s="39">
        <v>160</v>
      </c>
      <c r="H12" s="39" t="s">
        <v>96</v>
      </c>
      <c r="I12" s="39">
        <v>7.0000000000000007E-2</v>
      </c>
      <c r="J12" s="39">
        <v>0.05</v>
      </c>
      <c r="K12" s="39">
        <v>111.82</v>
      </c>
      <c r="L12" s="39">
        <v>5.61</v>
      </c>
      <c r="M12" s="39">
        <v>28.75</v>
      </c>
      <c r="N12" s="39">
        <v>18.91</v>
      </c>
      <c r="O12" s="39">
        <v>50.1</v>
      </c>
      <c r="P12" s="39">
        <v>0.69</v>
      </c>
    </row>
    <row r="13" spans="1:16" ht="21">
      <c r="A13" s="33" t="s">
        <v>45</v>
      </c>
      <c r="B13" s="34" t="s">
        <v>97</v>
      </c>
      <c r="C13" s="53" t="s">
        <v>47</v>
      </c>
      <c r="D13" s="39">
        <v>17.2</v>
      </c>
      <c r="E13" s="39">
        <v>30</v>
      </c>
      <c r="F13" s="39">
        <v>14.2</v>
      </c>
      <c r="G13" s="39">
        <v>395</v>
      </c>
      <c r="H13" s="39" t="s">
        <v>98</v>
      </c>
      <c r="I13" s="39">
        <v>7.0000000000000007E-2</v>
      </c>
      <c r="J13" s="39">
        <v>0.46</v>
      </c>
      <c r="K13" s="39">
        <v>222</v>
      </c>
      <c r="L13" s="39">
        <v>0.37</v>
      </c>
      <c r="M13" s="39">
        <v>359</v>
      </c>
      <c r="N13" s="39">
        <v>26</v>
      </c>
      <c r="O13" s="39">
        <v>333</v>
      </c>
      <c r="P13" s="39">
        <v>2.23</v>
      </c>
    </row>
    <row r="14" spans="1:16" ht="21">
      <c r="A14" s="34"/>
      <c r="B14" s="34" t="s">
        <v>83</v>
      </c>
      <c r="C14" s="53">
        <v>200</v>
      </c>
      <c r="D14" s="39">
        <v>0</v>
      </c>
      <c r="E14" s="39">
        <v>0</v>
      </c>
      <c r="F14" s="39">
        <v>18.399999999999999</v>
      </c>
      <c r="G14" s="39">
        <v>73.599999999999994</v>
      </c>
      <c r="H14" s="39"/>
      <c r="I14" s="39">
        <v>0.01</v>
      </c>
      <c r="J14" s="39">
        <v>0.03</v>
      </c>
      <c r="K14" s="39">
        <v>70</v>
      </c>
      <c r="L14" s="39">
        <v>0.32</v>
      </c>
      <c r="M14" s="39">
        <v>50</v>
      </c>
      <c r="N14" s="39">
        <v>18</v>
      </c>
      <c r="O14" s="39">
        <v>25</v>
      </c>
      <c r="P14" s="39">
        <v>0.57999999999999996</v>
      </c>
    </row>
    <row r="15" spans="1:16" ht="21">
      <c r="A15" s="34"/>
      <c r="B15" s="34" t="s">
        <v>74</v>
      </c>
      <c r="C15" s="39" t="s">
        <v>52</v>
      </c>
      <c r="D15" s="39">
        <v>3.04</v>
      </c>
      <c r="E15" s="39">
        <v>0.32</v>
      </c>
      <c r="F15" s="39">
        <v>19.68</v>
      </c>
      <c r="G15" s="39">
        <v>93.76</v>
      </c>
      <c r="H15" s="39" t="s">
        <v>53</v>
      </c>
      <c r="I15" s="39">
        <v>4.3999999999999997E-2</v>
      </c>
      <c r="J15" s="39">
        <v>1.2E-2</v>
      </c>
      <c r="K15" s="39">
        <v>0</v>
      </c>
      <c r="L15" s="39">
        <v>0</v>
      </c>
      <c r="M15" s="39">
        <v>8</v>
      </c>
      <c r="N15" s="39">
        <v>5.6</v>
      </c>
      <c r="O15" s="39">
        <v>26</v>
      </c>
      <c r="P15" s="39">
        <v>0.44</v>
      </c>
    </row>
    <row r="16" spans="1:16" ht="21">
      <c r="A16" s="34"/>
      <c r="B16" s="34" t="s">
        <v>33</v>
      </c>
      <c r="C16" s="53">
        <v>30</v>
      </c>
      <c r="D16" s="39">
        <v>1.98</v>
      </c>
      <c r="E16" s="39">
        <v>0.36</v>
      </c>
      <c r="F16" s="39">
        <v>11.88</v>
      </c>
      <c r="G16" s="39">
        <v>51.24</v>
      </c>
      <c r="H16" s="39" t="s">
        <v>35</v>
      </c>
      <c r="I16" s="39">
        <v>0.06</v>
      </c>
      <c r="J16" s="39">
        <v>0.03</v>
      </c>
      <c r="K16" s="39">
        <v>0</v>
      </c>
      <c r="L16" s="39">
        <v>0</v>
      </c>
      <c r="M16" s="39">
        <v>10.5</v>
      </c>
      <c r="N16" s="39">
        <v>14.1</v>
      </c>
      <c r="O16" s="39">
        <v>47.4</v>
      </c>
      <c r="P16" s="39">
        <v>1.17</v>
      </c>
    </row>
    <row r="17" spans="1:16" ht="21">
      <c r="B17" s="34" t="s">
        <v>54</v>
      </c>
      <c r="C17" s="53" t="s">
        <v>91</v>
      </c>
      <c r="D17" s="39">
        <v>0.47</v>
      </c>
      <c r="E17" s="39">
        <v>0</v>
      </c>
      <c r="F17" s="39">
        <v>15.12</v>
      </c>
      <c r="G17" s="39">
        <v>62.4</v>
      </c>
      <c r="H17" s="39" t="s">
        <v>55</v>
      </c>
      <c r="I17" s="39">
        <v>2.1999999999999999E-2</v>
      </c>
      <c r="J17" s="39">
        <v>3.3000000000000002E-2</v>
      </c>
      <c r="K17" s="39">
        <v>2.2000000000000002</v>
      </c>
      <c r="L17" s="39">
        <v>5.5</v>
      </c>
      <c r="M17" s="39">
        <v>20.9</v>
      </c>
      <c r="N17" s="39">
        <v>13.2</v>
      </c>
      <c r="O17" s="39">
        <v>17.600000000000001</v>
      </c>
      <c r="P17" s="39">
        <v>2.5299999999999998</v>
      </c>
    </row>
    <row r="18" spans="1:16" ht="21">
      <c r="A18" s="35" t="s">
        <v>56</v>
      </c>
      <c r="B18" s="34"/>
      <c r="C18" s="70">
        <v>810</v>
      </c>
      <c r="D18" s="40">
        <f t="shared" ref="D18:G18" si="1">SUM(D11:D17)</f>
        <v>27.369999999999997</v>
      </c>
      <c r="E18" s="40">
        <f t="shared" si="1"/>
        <v>41.94</v>
      </c>
      <c r="F18" s="40">
        <f t="shared" si="1"/>
        <v>105.94</v>
      </c>
      <c r="G18" s="40">
        <f t="shared" si="1"/>
        <v>905</v>
      </c>
      <c r="H18" s="40"/>
      <c r="I18" s="40">
        <f t="shared" ref="I18:P18" si="2">SUM(I11:I17)</f>
        <v>0.29600000000000004</v>
      </c>
      <c r="J18" s="40">
        <f t="shared" si="2"/>
        <v>0.62500000000000011</v>
      </c>
      <c r="K18" s="40">
        <f t="shared" si="2"/>
        <v>426.71999999999997</v>
      </c>
      <c r="L18" s="40">
        <f t="shared" si="2"/>
        <v>15.93</v>
      </c>
      <c r="M18" s="40">
        <f t="shared" si="2"/>
        <v>499.15</v>
      </c>
      <c r="N18" s="40">
        <f t="shared" si="2"/>
        <v>112.80999999999999</v>
      </c>
      <c r="O18" s="40">
        <f t="shared" si="2"/>
        <v>532.1</v>
      </c>
      <c r="P18" s="40">
        <f t="shared" si="2"/>
        <v>8.57</v>
      </c>
    </row>
    <row r="19" spans="1:16" ht="21">
      <c r="A19" s="33" t="s">
        <v>59</v>
      </c>
      <c r="B19" s="34" t="s">
        <v>99</v>
      </c>
      <c r="C19" s="53">
        <v>150</v>
      </c>
      <c r="D19" s="39">
        <v>18.3</v>
      </c>
      <c r="E19" s="39">
        <v>12.9</v>
      </c>
      <c r="F19" s="39">
        <v>19.2</v>
      </c>
      <c r="G19" s="39">
        <v>332.7</v>
      </c>
      <c r="H19" s="39" t="s">
        <v>100</v>
      </c>
      <c r="I19" s="39">
        <v>0.04</v>
      </c>
      <c r="J19" s="39">
        <v>0.26</v>
      </c>
      <c r="K19" s="39">
        <v>54</v>
      </c>
      <c r="L19" s="39">
        <v>0.23</v>
      </c>
      <c r="M19" s="39">
        <v>313.60000000000002</v>
      </c>
      <c r="N19" s="39">
        <v>23.58</v>
      </c>
      <c r="O19" s="39">
        <v>220.75</v>
      </c>
      <c r="P19" s="39">
        <v>0.65</v>
      </c>
    </row>
    <row r="20" spans="1:16" ht="21">
      <c r="B20" s="34" t="s">
        <v>101</v>
      </c>
      <c r="C20" s="39" t="s">
        <v>28</v>
      </c>
      <c r="D20" s="39">
        <v>5.6</v>
      </c>
      <c r="E20" s="39">
        <v>6.4</v>
      </c>
      <c r="F20" s="39">
        <v>7.6</v>
      </c>
      <c r="G20" s="39">
        <v>110</v>
      </c>
      <c r="H20" s="39" t="s">
        <v>102</v>
      </c>
      <c r="I20" s="39">
        <v>0.06</v>
      </c>
      <c r="J20" s="39">
        <v>0.26</v>
      </c>
      <c r="K20" s="39">
        <v>44</v>
      </c>
      <c r="L20" s="39">
        <v>1.8</v>
      </c>
      <c r="M20" s="39">
        <v>242</v>
      </c>
      <c r="N20" s="39">
        <v>30</v>
      </c>
      <c r="O20" s="39">
        <v>188</v>
      </c>
      <c r="P20" s="39">
        <v>0.2</v>
      </c>
    </row>
    <row r="21" spans="1:16" ht="21">
      <c r="A21" s="34" t="s">
        <v>62</v>
      </c>
      <c r="B21" s="67"/>
      <c r="C21" s="33">
        <v>350</v>
      </c>
      <c r="D21" s="40">
        <f t="shared" ref="D21:G21" si="3">SUM(D19:D20)</f>
        <v>23.9</v>
      </c>
      <c r="E21" s="40">
        <f t="shared" si="3"/>
        <v>19.3</v>
      </c>
      <c r="F21" s="40">
        <f t="shared" si="3"/>
        <v>26.799999999999997</v>
      </c>
      <c r="G21" s="40">
        <f t="shared" si="3"/>
        <v>442.7</v>
      </c>
      <c r="H21" s="33"/>
      <c r="I21" s="40">
        <f t="shared" ref="I21:P21" si="4">SUM(I19:I20)</f>
        <v>0.1</v>
      </c>
      <c r="J21" s="40">
        <f t="shared" si="4"/>
        <v>0.52</v>
      </c>
      <c r="K21" s="40">
        <f t="shared" si="4"/>
        <v>98</v>
      </c>
      <c r="L21" s="40">
        <f t="shared" si="4"/>
        <v>2.0300000000000002</v>
      </c>
      <c r="M21" s="40">
        <f t="shared" si="4"/>
        <v>555.6</v>
      </c>
      <c r="N21" s="40">
        <f t="shared" si="4"/>
        <v>53.58</v>
      </c>
      <c r="O21" s="40">
        <f t="shared" si="4"/>
        <v>408.75</v>
      </c>
      <c r="P21" s="40">
        <f t="shared" si="4"/>
        <v>0.85000000000000009</v>
      </c>
    </row>
    <row r="22" spans="1:16" ht="21">
      <c r="A22" s="33" t="s">
        <v>20</v>
      </c>
      <c r="B22" s="34" t="s">
        <v>103</v>
      </c>
      <c r="C22" s="35" t="s">
        <v>38</v>
      </c>
      <c r="D22" s="39">
        <v>0.66</v>
      </c>
      <c r="E22" s="39">
        <v>0.12</v>
      </c>
      <c r="F22" s="39">
        <v>7.26</v>
      </c>
      <c r="G22" s="39">
        <v>33</v>
      </c>
      <c r="H22" s="39" t="s">
        <v>104</v>
      </c>
      <c r="I22" s="71">
        <v>0.03</v>
      </c>
      <c r="J22" s="71">
        <v>0.03</v>
      </c>
      <c r="K22" s="71">
        <v>560</v>
      </c>
      <c r="L22" s="71">
        <v>3.23</v>
      </c>
      <c r="M22" s="71">
        <v>18</v>
      </c>
      <c r="N22" s="71">
        <v>23</v>
      </c>
      <c r="O22" s="71">
        <v>37</v>
      </c>
      <c r="P22" s="71">
        <v>0.65</v>
      </c>
    </row>
    <row r="23" spans="1:16" ht="21">
      <c r="A23" s="33" t="s">
        <v>105</v>
      </c>
      <c r="B23" s="44" t="s">
        <v>106</v>
      </c>
      <c r="C23" s="45" t="s">
        <v>107</v>
      </c>
      <c r="D23" s="39">
        <v>17.5</v>
      </c>
      <c r="E23" s="39">
        <v>12.4</v>
      </c>
      <c r="F23" s="39">
        <v>5.7</v>
      </c>
      <c r="G23" s="39">
        <v>204</v>
      </c>
      <c r="H23" s="39" t="s">
        <v>108</v>
      </c>
      <c r="I23" s="71">
        <v>0.04</v>
      </c>
      <c r="J23" s="71">
        <v>0.12</v>
      </c>
      <c r="K23" s="71">
        <v>107</v>
      </c>
      <c r="L23" s="71">
        <v>0.45</v>
      </c>
      <c r="M23" s="71">
        <v>50</v>
      </c>
      <c r="N23" s="71">
        <v>21</v>
      </c>
      <c r="O23" s="71">
        <v>152</v>
      </c>
      <c r="P23" s="71">
        <v>2.02</v>
      </c>
    </row>
    <row r="24" spans="1:16" ht="21">
      <c r="A24" s="33" t="s">
        <v>26</v>
      </c>
      <c r="B24" s="44" t="s">
        <v>109</v>
      </c>
      <c r="C24" s="45">
        <v>150</v>
      </c>
      <c r="D24" s="39">
        <v>5.0999999999999996</v>
      </c>
      <c r="E24" s="39">
        <v>9.1</v>
      </c>
      <c r="F24" s="39">
        <v>34.200000000000003</v>
      </c>
      <c r="G24" s="39">
        <v>244.5</v>
      </c>
      <c r="H24" s="39" t="s">
        <v>110</v>
      </c>
      <c r="I24" s="71">
        <v>0.04</v>
      </c>
      <c r="J24" s="71">
        <v>0.02</v>
      </c>
      <c r="K24" s="71">
        <v>12.26</v>
      </c>
      <c r="L24" s="71">
        <v>0</v>
      </c>
      <c r="M24" s="71">
        <v>8</v>
      </c>
      <c r="N24" s="71">
        <v>4.8</v>
      </c>
      <c r="O24" s="71">
        <v>27.33</v>
      </c>
      <c r="P24" s="71">
        <v>0.48</v>
      </c>
    </row>
    <row r="25" spans="1:16" ht="21">
      <c r="A25" s="34"/>
      <c r="B25" s="34" t="s">
        <v>60</v>
      </c>
      <c r="C25" s="35" t="s">
        <v>28</v>
      </c>
      <c r="D25" s="39">
        <v>0.16</v>
      </c>
      <c r="E25" s="39">
        <v>0</v>
      </c>
      <c r="F25" s="39">
        <v>29</v>
      </c>
      <c r="G25" s="39">
        <v>116.6</v>
      </c>
      <c r="H25" s="39" t="s">
        <v>61</v>
      </c>
      <c r="I25" s="71">
        <v>0.01</v>
      </c>
      <c r="J25" s="71">
        <v>0.01</v>
      </c>
      <c r="K25" s="71">
        <v>1.58</v>
      </c>
      <c r="L25" s="71">
        <v>3.12</v>
      </c>
      <c r="M25" s="71">
        <v>10</v>
      </c>
      <c r="N25" s="71">
        <v>4.7</v>
      </c>
      <c r="O25" s="71">
        <v>6.1</v>
      </c>
      <c r="P25" s="71">
        <v>1.02</v>
      </c>
    </row>
    <row r="26" spans="1:16" ht="21">
      <c r="A26" s="34"/>
      <c r="B26" s="34" t="s">
        <v>74</v>
      </c>
      <c r="C26" s="35" t="s">
        <v>34</v>
      </c>
      <c r="D26" s="39">
        <v>1.52</v>
      </c>
      <c r="E26" s="39">
        <v>0.16</v>
      </c>
      <c r="F26" s="39">
        <v>9.84</v>
      </c>
      <c r="G26" s="39">
        <v>46.88</v>
      </c>
      <c r="H26" s="39" t="s">
        <v>53</v>
      </c>
      <c r="I26" s="71">
        <v>2.1999999999999999E-2</v>
      </c>
      <c r="J26" s="71">
        <v>6.0000000000000001E-3</v>
      </c>
      <c r="K26" s="71">
        <v>0</v>
      </c>
      <c r="L26" s="71">
        <v>0</v>
      </c>
      <c r="M26" s="71">
        <v>4</v>
      </c>
      <c r="N26" s="71">
        <v>2.8</v>
      </c>
      <c r="O26" s="71">
        <v>13</v>
      </c>
      <c r="P26" s="71">
        <v>0.22</v>
      </c>
    </row>
    <row r="27" spans="1:16" ht="21">
      <c r="A27" s="34"/>
      <c r="B27" s="34" t="s">
        <v>33</v>
      </c>
      <c r="C27" s="35" t="s">
        <v>34</v>
      </c>
      <c r="D27" s="39">
        <v>1.32</v>
      </c>
      <c r="E27" s="39">
        <v>0.24</v>
      </c>
      <c r="F27" s="39">
        <v>7.92</v>
      </c>
      <c r="G27" s="39">
        <v>34.159999999999997</v>
      </c>
      <c r="H27" s="39" t="s">
        <v>35</v>
      </c>
      <c r="I27" s="71">
        <v>3.5999999999999997E-2</v>
      </c>
      <c r="J27" s="71">
        <v>1.6E-2</v>
      </c>
      <c r="K27" s="71">
        <v>0</v>
      </c>
      <c r="L27" s="71">
        <v>0</v>
      </c>
      <c r="M27" s="71">
        <v>7</v>
      </c>
      <c r="N27" s="71">
        <v>9.4</v>
      </c>
      <c r="O27" s="71">
        <v>31.6</v>
      </c>
      <c r="P27" s="71">
        <v>0.78</v>
      </c>
    </row>
    <row r="28" spans="1:16" ht="21">
      <c r="A28" s="34" t="s">
        <v>36</v>
      </c>
      <c r="B28" s="34"/>
      <c r="C28" s="33">
        <v>550</v>
      </c>
      <c r="D28" s="40">
        <f>SUM(D22:D27)</f>
        <v>26.259999999999998</v>
      </c>
      <c r="E28" s="40">
        <f>SUM(E22:E27)</f>
        <v>22.019999999999996</v>
      </c>
      <c r="F28" s="40">
        <f>SUM(F22:F27)</f>
        <v>93.92</v>
      </c>
      <c r="G28" s="40">
        <f>SUM(G22:G27)</f>
        <v>679.14</v>
      </c>
      <c r="H28" s="40"/>
      <c r="I28" s="72">
        <f t="shared" ref="I28:P28" si="5">SUM(I22:I27)</f>
        <v>0.17800000000000002</v>
      </c>
      <c r="J28" s="72">
        <f t="shared" si="5"/>
        <v>0.20200000000000001</v>
      </c>
      <c r="K28" s="72">
        <f t="shared" si="5"/>
        <v>680.84</v>
      </c>
      <c r="L28" s="72">
        <f t="shared" si="5"/>
        <v>6.8000000000000007</v>
      </c>
      <c r="M28" s="72">
        <f t="shared" si="5"/>
        <v>97</v>
      </c>
      <c r="N28" s="72">
        <f t="shared" si="5"/>
        <v>65.7</v>
      </c>
      <c r="O28" s="72">
        <f t="shared" si="5"/>
        <v>267.02999999999997</v>
      </c>
      <c r="P28" s="72">
        <f t="shared" si="5"/>
        <v>5.17</v>
      </c>
    </row>
    <row r="29" spans="1:16" ht="21">
      <c r="A29" s="33" t="s">
        <v>45</v>
      </c>
      <c r="B29" s="34" t="s">
        <v>111</v>
      </c>
      <c r="C29" s="35" t="s">
        <v>38</v>
      </c>
      <c r="D29" s="39">
        <v>0.66</v>
      </c>
      <c r="E29" s="39">
        <v>3.66</v>
      </c>
      <c r="F29" s="39">
        <v>3.4</v>
      </c>
      <c r="G29" s="39">
        <v>49.2</v>
      </c>
      <c r="H29" s="97">
        <v>29</v>
      </c>
      <c r="I29" s="71">
        <v>2.4E-2</v>
      </c>
      <c r="J29" s="71">
        <v>1.2E-2</v>
      </c>
      <c r="K29" s="71">
        <v>213.3</v>
      </c>
      <c r="L29" s="71">
        <v>8.1</v>
      </c>
      <c r="M29" s="71">
        <v>15.6</v>
      </c>
      <c r="N29" s="71">
        <v>11.4</v>
      </c>
      <c r="O29" s="71">
        <v>20.399999999999999</v>
      </c>
      <c r="P29" s="71">
        <v>0.36</v>
      </c>
    </row>
    <row r="30" spans="1:16" ht="21">
      <c r="A30" s="34"/>
      <c r="B30" s="34" t="s">
        <v>112</v>
      </c>
      <c r="C30" s="35" t="s">
        <v>113</v>
      </c>
      <c r="D30" s="39">
        <v>1.53</v>
      </c>
      <c r="E30" s="39">
        <v>6</v>
      </c>
      <c r="F30" s="39">
        <v>8.5</v>
      </c>
      <c r="G30" s="39">
        <v>147</v>
      </c>
      <c r="H30" s="39" t="s">
        <v>114</v>
      </c>
      <c r="I30" s="71">
        <v>1.9E-2</v>
      </c>
      <c r="J30" s="71">
        <v>3.3000000000000002E-2</v>
      </c>
      <c r="K30" s="71">
        <v>120.44</v>
      </c>
      <c r="L30" s="71">
        <v>7.02</v>
      </c>
      <c r="M30" s="71">
        <v>46.4</v>
      </c>
      <c r="N30" s="71">
        <v>17.260000000000002</v>
      </c>
      <c r="O30" s="71">
        <v>37.17</v>
      </c>
      <c r="P30" s="71">
        <v>0.83</v>
      </c>
    </row>
    <row r="31" spans="1:16" ht="21">
      <c r="A31" s="34"/>
      <c r="B31" s="34" t="s">
        <v>115</v>
      </c>
      <c r="C31" s="35">
        <v>90</v>
      </c>
      <c r="D31" s="39">
        <v>13</v>
      </c>
      <c r="E31" s="39">
        <v>17.399999999999999</v>
      </c>
      <c r="F31" s="39">
        <v>19.899999999999999</v>
      </c>
      <c r="G31" s="39">
        <v>289.8</v>
      </c>
      <c r="H31" s="39" t="s">
        <v>116</v>
      </c>
      <c r="I31" s="71">
        <v>4.4999999999999998E-2</v>
      </c>
      <c r="J31" s="71">
        <v>0.11</v>
      </c>
      <c r="K31" s="71">
        <v>1.86</v>
      </c>
      <c r="L31" s="71">
        <v>0.37</v>
      </c>
      <c r="M31" s="71">
        <v>36.799999999999997</v>
      </c>
      <c r="N31" s="71">
        <v>20.91</v>
      </c>
      <c r="O31" s="71">
        <v>145.63</v>
      </c>
      <c r="P31" s="71">
        <v>2.14</v>
      </c>
    </row>
    <row r="32" spans="1:16" ht="21">
      <c r="A32" s="34"/>
      <c r="B32" s="34" t="s">
        <v>46</v>
      </c>
      <c r="C32" s="35" t="s">
        <v>47</v>
      </c>
      <c r="D32" s="39">
        <v>3.1</v>
      </c>
      <c r="E32" s="39">
        <v>6.9</v>
      </c>
      <c r="F32" s="39">
        <v>26.2</v>
      </c>
      <c r="G32" s="39">
        <v>180</v>
      </c>
      <c r="H32" s="39" t="s">
        <v>48</v>
      </c>
      <c r="I32" s="71">
        <v>0.12</v>
      </c>
      <c r="J32" s="71">
        <v>0.11</v>
      </c>
      <c r="K32" s="71">
        <v>19.78</v>
      </c>
      <c r="L32" s="71">
        <v>5.0999999999999996</v>
      </c>
      <c r="M32" s="71">
        <v>41.99</v>
      </c>
      <c r="N32" s="71">
        <v>28.2</v>
      </c>
      <c r="O32" s="71">
        <v>85.4</v>
      </c>
      <c r="P32" s="71">
        <v>1.06</v>
      </c>
    </row>
    <row r="33" spans="1:16" ht="21">
      <c r="A33" s="34"/>
      <c r="B33" s="34" t="s">
        <v>117</v>
      </c>
      <c r="C33" s="35" t="s">
        <v>28</v>
      </c>
      <c r="D33" s="39">
        <v>3.6</v>
      </c>
      <c r="E33" s="39">
        <v>2.7</v>
      </c>
      <c r="F33" s="39">
        <v>28.3</v>
      </c>
      <c r="G33" s="39">
        <v>151.80000000000001</v>
      </c>
      <c r="H33" s="39" t="s">
        <v>118</v>
      </c>
      <c r="I33" s="71">
        <v>0.06</v>
      </c>
      <c r="J33" s="71">
        <v>0.25</v>
      </c>
      <c r="K33" s="71">
        <v>26.49</v>
      </c>
      <c r="L33" s="71">
        <v>1.04</v>
      </c>
      <c r="M33" s="71">
        <v>273.74</v>
      </c>
      <c r="N33" s="71">
        <v>42</v>
      </c>
      <c r="O33" s="71">
        <v>184</v>
      </c>
      <c r="P33" s="71">
        <v>1.17</v>
      </c>
    </row>
    <row r="34" spans="1:16" ht="21">
      <c r="A34" s="34"/>
      <c r="B34" s="34" t="s">
        <v>74</v>
      </c>
      <c r="C34" s="35" t="s">
        <v>52</v>
      </c>
      <c r="D34" s="39">
        <v>3.04</v>
      </c>
      <c r="E34" s="39">
        <v>0.32</v>
      </c>
      <c r="F34" s="39">
        <v>19.68</v>
      </c>
      <c r="G34" s="39">
        <v>93.76</v>
      </c>
      <c r="H34" s="39" t="s">
        <v>53</v>
      </c>
      <c r="I34" s="71">
        <v>4.3999999999999997E-2</v>
      </c>
      <c r="J34" s="71">
        <v>1.2E-2</v>
      </c>
      <c r="K34" s="71">
        <v>0</v>
      </c>
      <c r="L34" s="71">
        <v>0</v>
      </c>
      <c r="M34" s="71">
        <v>8</v>
      </c>
      <c r="N34" s="71">
        <v>5.6</v>
      </c>
      <c r="O34" s="71">
        <v>26</v>
      </c>
      <c r="P34" s="71">
        <v>0.44</v>
      </c>
    </row>
    <row r="35" spans="1:16" ht="21">
      <c r="A35" s="34"/>
      <c r="B35" s="34" t="s">
        <v>33</v>
      </c>
      <c r="C35" s="35">
        <v>30</v>
      </c>
      <c r="D35" s="39">
        <v>1.98</v>
      </c>
      <c r="E35" s="39">
        <v>0.36</v>
      </c>
      <c r="F35" s="39">
        <v>11.88</v>
      </c>
      <c r="G35" s="39">
        <v>51.24</v>
      </c>
      <c r="H35" s="39" t="s">
        <v>35</v>
      </c>
      <c r="I35" s="71">
        <v>0.06</v>
      </c>
      <c r="J35" s="71">
        <v>0.03</v>
      </c>
      <c r="K35" s="71">
        <v>0</v>
      </c>
      <c r="L35" s="71">
        <v>0</v>
      </c>
      <c r="M35" s="71">
        <v>10.5</v>
      </c>
      <c r="N35" s="71">
        <v>14.1</v>
      </c>
      <c r="O35" s="71">
        <v>47.4</v>
      </c>
      <c r="P35" s="71">
        <v>1.17</v>
      </c>
    </row>
    <row r="36" spans="1:16" ht="21">
      <c r="A36" s="34"/>
      <c r="B36" s="34" t="s">
        <v>54</v>
      </c>
      <c r="C36" s="35">
        <v>120</v>
      </c>
      <c r="D36" s="39">
        <v>0.47</v>
      </c>
      <c r="E36" s="39">
        <v>0</v>
      </c>
      <c r="F36" s="39">
        <v>15.12</v>
      </c>
      <c r="G36" s="39">
        <v>62.4</v>
      </c>
      <c r="H36" s="39" t="s">
        <v>55</v>
      </c>
      <c r="I36" s="71">
        <v>7.0000000000000007E-2</v>
      </c>
      <c r="J36" s="71">
        <v>0.03</v>
      </c>
      <c r="K36" s="71">
        <v>11</v>
      </c>
      <c r="L36" s="71">
        <v>41.8</v>
      </c>
      <c r="M36" s="71">
        <v>38.5</v>
      </c>
      <c r="N36" s="71">
        <v>12.1</v>
      </c>
      <c r="O36" s="71">
        <v>18.7</v>
      </c>
      <c r="P36" s="71">
        <v>0.11</v>
      </c>
    </row>
    <row r="37" spans="1:16" ht="21">
      <c r="A37" s="34" t="s">
        <v>56</v>
      </c>
      <c r="B37" s="34"/>
      <c r="C37" s="33">
        <v>895</v>
      </c>
      <c r="D37" s="40">
        <f>SUM(D29:D36)</f>
        <v>27.38</v>
      </c>
      <c r="E37" s="40">
        <f>SUM(E29:E36)</f>
        <v>37.340000000000003</v>
      </c>
      <c r="F37" s="40">
        <f>SUM(F29:F36)</f>
        <v>132.97999999999999</v>
      </c>
      <c r="G37" s="40">
        <f>SUM(G29:G36)</f>
        <v>1025.2</v>
      </c>
      <c r="H37" s="40"/>
      <c r="I37" s="72">
        <f t="shared" ref="I37:P37" si="6">SUM(I29:I36)</f>
        <v>0.442</v>
      </c>
      <c r="J37" s="72">
        <f t="shared" si="6"/>
        <v>0.58700000000000008</v>
      </c>
      <c r="K37" s="72">
        <f t="shared" si="6"/>
        <v>392.87</v>
      </c>
      <c r="L37" s="72">
        <f t="shared" si="6"/>
        <v>63.429999999999993</v>
      </c>
      <c r="M37" s="72">
        <f t="shared" si="6"/>
        <v>471.53</v>
      </c>
      <c r="N37" s="72">
        <f t="shared" si="6"/>
        <v>151.57</v>
      </c>
      <c r="O37" s="72">
        <f t="shared" si="6"/>
        <v>564.70000000000005</v>
      </c>
      <c r="P37" s="72">
        <f t="shared" si="6"/>
        <v>7.2800000000000011</v>
      </c>
    </row>
    <row r="38" spans="1:16" ht="21">
      <c r="A38" s="33" t="s">
        <v>59</v>
      </c>
      <c r="B38" s="34" t="s">
        <v>119</v>
      </c>
      <c r="C38" s="35" t="s">
        <v>120</v>
      </c>
      <c r="D38" s="39">
        <v>6.15</v>
      </c>
      <c r="E38" s="39">
        <v>9.3000000000000007</v>
      </c>
      <c r="F38" s="39">
        <v>36.15</v>
      </c>
      <c r="G38" s="39">
        <v>253.5</v>
      </c>
      <c r="H38" s="39" t="s">
        <v>121</v>
      </c>
      <c r="I38" s="71">
        <v>0.16</v>
      </c>
      <c r="J38" s="71">
        <v>0.03</v>
      </c>
      <c r="K38" s="71">
        <v>20.61</v>
      </c>
      <c r="L38" s="71">
        <v>0.92</v>
      </c>
      <c r="M38" s="71">
        <v>25.87</v>
      </c>
      <c r="N38" s="71">
        <v>39.770000000000003</v>
      </c>
      <c r="O38" s="71">
        <v>111.74</v>
      </c>
      <c r="P38" s="71">
        <v>1.91</v>
      </c>
    </row>
    <row r="39" spans="1:16" ht="21">
      <c r="A39" s="34"/>
      <c r="B39" s="34" t="s">
        <v>60</v>
      </c>
      <c r="C39" s="35" t="s">
        <v>28</v>
      </c>
      <c r="D39" s="39">
        <v>0.16</v>
      </c>
      <c r="E39" s="39">
        <v>0</v>
      </c>
      <c r="F39" s="39">
        <v>29</v>
      </c>
      <c r="G39" s="39">
        <v>116.6</v>
      </c>
      <c r="H39" s="39" t="s">
        <v>61</v>
      </c>
      <c r="I39" s="71">
        <v>0.01</v>
      </c>
      <c r="J39" s="71">
        <v>0.01</v>
      </c>
      <c r="K39" s="71">
        <v>1.58</v>
      </c>
      <c r="L39" s="71">
        <v>3.12</v>
      </c>
      <c r="M39" s="71">
        <v>10</v>
      </c>
      <c r="N39" s="71">
        <v>4.7</v>
      </c>
      <c r="O39" s="71">
        <v>6.1</v>
      </c>
      <c r="P39" s="71">
        <v>1.02</v>
      </c>
    </row>
    <row r="40" spans="1:16" ht="21">
      <c r="A40" s="34"/>
      <c r="B40" s="34" t="s">
        <v>74</v>
      </c>
      <c r="C40" s="35" t="s">
        <v>34</v>
      </c>
      <c r="D40" s="39">
        <v>1.52</v>
      </c>
      <c r="E40" s="39">
        <v>0.16</v>
      </c>
      <c r="F40" s="39">
        <v>9.84</v>
      </c>
      <c r="G40" s="39">
        <v>46.88</v>
      </c>
      <c r="H40" s="39" t="s">
        <v>53</v>
      </c>
      <c r="I40" s="71">
        <v>2.1999999999999999E-2</v>
      </c>
      <c r="J40" s="71">
        <v>6.0000000000000001E-3</v>
      </c>
      <c r="K40" s="71">
        <v>0</v>
      </c>
      <c r="L40" s="71">
        <v>0</v>
      </c>
      <c r="M40" s="71">
        <v>4</v>
      </c>
      <c r="N40" s="71">
        <v>2.8</v>
      </c>
      <c r="O40" s="71">
        <v>13</v>
      </c>
      <c r="P40" s="71">
        <v>0.22</v>
      </c>
    </row>
    <row r="41" spans="1:16" ht="21">
      <c r="A41" s="34" t="s">
        <v>62</v>
      </c>
      <c r="B41" s="34"/>
      <c r="C41" s="33">
        <v>375</v>
      </c>
      <c r="D41" s="40">
        <f>SUM(D38:D40)</f>
        <v>7.83</v>
      </c>
      <c r="E41" s="40">
        <f>SUM(E38:E40)</f>
        <v>9.4600000000000009</v>
      </c>
      <c r="F41" s="40">
        <f>SUM(F38:F40)</f>
        <v>74.990000000000009</v>
      </c>
      <c r="G41" s="40">
        <f>SUM(G38:G40)</f>
        <v>416.98</v>
      </c>
      <c r="H41" s="40"/>
      <c r="I41" s="72">
        <f t="shared" ref="I41:P41" si="7">SUM(I38:I40)</f>
        <v>0.192</v>
      </c>
      <c r="J41" s="72">
        <f t="shared" si="7"/>
        <v>4.5999999999999999E-2</v>
      </c>
      <c r="K41" s="72">
        <f t="shared" si="7"/>
        <v>22.189999999999998</v>
      </c>
      <c r="L41" s="72">
        <f t="shared" si="7"/>
        <v>4.04</v>
      </c>
      <c r="M41" s="72">
        <f t="shared" si="7"/>
        <v>39.870000000000005</v>
      </c>
      <c r="N41" s="72">
        <f t="shared" si="7"/>
        <v>47.27</v>
      </c>
      <c r="O41" s="72">
        <f t="shared" si="7"/>
        <v>130.83999999999997</v>
      </c>
      <c r="P41" s="72">
        <f t="shared" si="7"/>
        <v>3.15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P42"/>
  <sheetViews>
    <sheetView tabSelected="1" zoomScale="86" zoomScaleNormal="86" workbookViewId="0">
      <selection activeCell="G11" sqref="G11"/>
    </sheetView>
  </sheetViews>
  <sheetFormatPr defaultColWidth="9" defaultRowHeight="14.4"/>
  <cols>
    <col min="1" max="1" width="23.33203125" customWidth="1"/>
    <col min="2" max="2" width="50.6640625" customWidth="1"/>
    <col min="3" max="3" width="10.5546875" customWidth="1"/>
    <col min="4" max="5" width="11" customWidth="1"/>
    <col min="6" max="6" width="14.33203125" customWidth="1"/>
    <col min="7" max="8" width="14.109375" customWidth="1"/>
    <col min="9" max="10" width="9.5546875" customWidth="1"/>
    <col min="11" max="11" width="11" customWidth="1"/>
    <col min="12" max="16" width="9.5546875" customWidth="1"/>
  </cols>
  <sheetData>
    <row r="2" spans="1:16" ht="17.399999999999999">
      <c r="A2" s="87" t="s">
        <v>0</v>
      </c>
      <c r="B2" s="60" t="s">
        <v>1</v>
      </c>
      <c r="C2" s="60" t="s">
        <v>2</v>
      </c>
      <c r="D2" s="89" t="s">
        <v>3</v>
      </c>
      <c r="E2" s="90"/>
      <c r="F2" s="91"/>
      <c r="G2" s="60" t="s">
        <v>4</v>
      </c>
      <c r="H2" s="60" t="s">
        <v>5</v>
      </c>
      <c r="I2" s="87" t="s">
        <v>6</v>
      </c>
      <c r="J2" s="87" t="s">
        <v>7</v>
      </c>
      <c r="K2" s="87" t="s">
        <v>8</v>
      </c>
      <c r="L2" s="87" t="s">
        <v>9</v>
      </c>
      <c r="M2" s="87" t="s">
        <v>10</v>
      </c>
      <c r="N2" s="87" t="s">
        <v>11</v>
      </c>
      <c r="O2" s="87" t="s">
        <v>12</v>
      </c>
      <c r="P2" s="87" t="s">
        <v>13</v>
      </c>
    </row>
    <row r="3" spans="1:16" ht="17.399999999999999">
      <c r="A3" s="88"/>
      <c r="B3" s="62" t="s">
        <v>14</v>
      </c>
      <c r="C3" s="62" t="s">
        <v>14</v>
      </c>
      <c r="D3" s="63" t="s">
        <v>15</v>
      </c>
      <c r="E3" s="63" t="s">
        <v>16</v>
      </c>
      <c r="F3" s="63" t="s">
        <v>17</v>
      </c>
      <c r="G3" s="62" t="s">
        <v>18</v>
      </c>
      <c r="H3" s="62" t="s">
        <v>19</v>
      </c>
      <c r="I3" s="88"/>
      <c r="J3" s="88"/>
      <c r="K3" s="88"/>
      <c r="L3" s="88"/>
      <c r="M3" s="88"/>
      <c r="N3" s="88"/>
      <c r="O3" s="88"/>
      <c r="P3" s="88"/>
    </row>
    <row r="4" spans="1:16" ht="21">
      <c r="A4" s="61" t="s">
        <v>20</v>
      </c>
      <c r="B4" s="64" t="s">
        <v>122</v>
      </c>
      <c r="C4" s="65">
        <v>60</v>
      </c>
      <c r="D4" s="39">
        <v>0.5</v>
      </c>
      <c r="E4" s="39">
        <v>0</v>
      </c>
      <c r="F4" s="39">
        <v>2</v>
      </c>
      <c r="G4" s="66">
        <v>9.6</v>
      </c>
      <c r="H4" s="65" t="s">
        <v>76</v>
      </c>
      <c r="I4" s="68">
        <v>1.7999999999999999E-2</v>
      </c>
      <c r="J4" s="68">
        <v>1.7999999999999999E-2</v>
      </c>
      <c r="K4" s="68">
        <v>6</v>
      </c>
      <c r="L4" s="68">
        <v>6</v>
      </c>
      <c r="M4" s="68">
        <v>13.8</v>
      </c>
      <c r="N4" s="68">
        <v>8.4</v>
      </c>
      <c r="O4" s="68">
        <v>25.2</v>
      </c>
      <c r="P4" s="68">
        <v>0.36</v>
      </c>
    </row>
    <row r="5" spans="1:16" ht="21">
      <c r="A5" s="33" t="s">
        <v>123</v>
      </c>
      <c r="B5" s="44" t="s">
        <v>124</v>
      </c>
      <c r="C5" s="45">
        <v>90</v>
      </c>
      <c r="D5" s="39">
        <v>11.8</v>
      </c>
      <c r="E5" s="39">
        <v>16.7</v>
      </c>
      <c r="F5" s="39">
        <v>10.4</v>
      </c>
      <c r="G5" s="39">
        <v>239.4</v>
      </c>
      <c r="H5" s="39" t="s">
        <v>125</v>
      </c>
      <c r="I5" s="39">
        <v>0.09</v>
      </c>
      <c r="J5" s="39">
        <v>0.06</v>
      </c>
      <c r="K5" s="39">
        <v>3.57</v>
      </c>
      <c r="L5" s="39">
        <v>0.42</v>
      </c>
      <c r="M5" s="39">
        <v>38.700000000000003</v>
      </c>
      <c r="N5" s="39">
        <v>36.700000000000003</v>
      </c>
      <c r="O5" s="39">
        <v>158.61000000000001</v>
      </c>
      <c r="P5" s="39">
        <v>1.0900000000000001</v>
      </c>
    </row>
    <row r="6" spans="1:16" ht="21">
      <c r="A6" s="33" t="s">
        <v>26</v>
      </c>
      <c r="B6" s="34" t="s">
        <v>57</v>
      </c>
      <c r="C6" s="35" t="s">
        <v>47</v>
      </c>
      <c r="D6" s="39">
        <v>3.45</v>
      </c>
      <c r="E6" s="39">
        <v>7.65</v>
      </c>
      <c r="F6" s="39">
        <v>16.05</v>
      </c>
      <c r="G6" s="39">
        <v>145.5</v>
      </c>
      <c r="H6" s="39" t="s">
        <v>58</v>
      </c>
      <c r="I6" s="39">
        <v>7.0000000000000007E-2</v>
      </c>
      <c r="J6" s="39">
        <v>0.08</v>
      </c>
      <c r="K6" s="39">
        <v>384</v>
      </c>
      <c r="L6" s="39">
        <v>12.2</v>
      </c>
      <c r="M6" s="39">
        <v>56</v>
      </c>
      <c r="N6" s="39">
        <v>29</v>
      </c>
      <c r="O6" s="39">
        <v>70</v>
      </c>
      <c r="P6" s="39">
        <v>1.02</v>
      </c>
    </row>
    <row r="7" spans="1:16" ht="21">
      <c r="A7" s="33"/>
      <c r="B7" s="34" t="s">
        <v>60</v>
      </c>
      <c r="C7" s="35" t="s">
        <v>28</v>
      </c>
      <c r="D7" s="39">
        <v>0.16</v>
      </c>
      <c r="E7" s="39">
        <v>0</v>
      </c>
      <c r="F7" s="39">
        <v>29</v>
      </c>
      <c r="G7" s="39">
        <v>116.6</v>
      </c>
      <c r="H7" s="39" t="s">
        <v>61</v>
      </c>
      <c r="I7" s="39">
        <v>0.01</v>
      </c>
      <c r="J7" s="39">
        <v>0.03</v>
      </c>
      <c r="K7" s="39">
        <v>70</v>
      </c>
      <c r="L7" s="39">
        <v>0.32</v>
      </c>
      <c r="M7" s="39">
        <v>45</v>
      </c>
      <c r="N7" s="39">
        <v>18</v>
      </c>
      <c r="O7" s="39">
        <v>25</v>
      </c>
      <c r="P7" s="39">
        <v>0.57999999999999996</v>
      </c>
    </row>
    <row r="8" spans="1:16" ht="21">
      <c r="A8" s="34"/>
      <c r="B8" s="34" t="s">
        <v>74</v>
      </c>
      <c r="C8" s="35" t="s">
        <v>34</v>
      </c>
      <c r="D8" s="39">
        <v>1.52</v>
      </c>
      <c r="E8" s="39">
        <v>0.16</v>
      </c>
      <c r="F8" s="39">
        <v>9.84</v>
      </c>
      <c r="G8" s="39">
        <v>46.88</v>
      </c>
      <c r="H8" s="39" t="s">
        <v>53</v>
      </c>
      <c r="I8" s="39">
        <v>2.1999999999999999E-2</v>
      </c>
      <c r="J8" s="39">
        <v>6.0000000000000001E-3</v>
      </c>
      <c r="K8" s="39">
        <v>0</v>
      </c>
      <c r="L8" s="39">
        <v>0</v>
      </c>
      <c r="M8" s="39">
        <v>4</v>
      </c>
      <c r="N8" s="39">
        <v>2.8</v>
      </c>
      <c r="O8" s="39">
        <v>13</v>
      </c>
      <c r="P8" s="39">
        <v>0.22</v>
      </c>
    </row>
    <row r="9" spans="1:16" ht="21">
      <c r="A9" s="34"/>
      <c r="B9" s="34" t="s">
        <v>33</v>
      </c>
      <c r="C9" s="35" t="s">
        <v>34</v>
      </c>
      <c r="D9" s="39">
        <v>1.32</v>
      </c>
      <c r="E9" s="39">
        <v>0.24</v>
      </c>
      <c r="F9" s="39">
        <v>7.92</v>
      </c>
      <c r="G9" s="39">
        <v>34.159999999999997</v>
      </c>
      <c r="H9" s="39" t="s">
        <v>35</v>
      </c>
      <c r="I9" s="39">
        <v>3.5999999999999997E-2</v>
      </c>
      <c r="J9" s="39">
        <v>1.6E-2</v>
      </c>
      <c r="K9" s="39">
        <v>0</v>
      </c>
      <c r="L9" s="39">
        <v>0</v>
      </c>
      <c r="M9" s="39">
        <v>7</v>
      </c>
      <c r="N9" s="39">
        <v>9.4</v>
      </c>
      <c r="O9" s="39">
        <v>31.6</v>
      </c>
      <c r="P9" s="39">
        <v>0.78</v>
      </c>
    </row>
    <row r="10" spans="1:16" ht="21">
      <c r="A10" s="35" t="s">
        <v>36</v>
      </c>
      <c r="B10" s="34"/>
      <c r="C10" s="33">
        <f>SUM(C4+C5+C6+C7+C8+C9)</f>
        <v>540</v>
      </c>
      <c r="D10" s="40">
        <v>18.75</v>
      </c>
      <c r="E10" s="40">
        <v>27.75</v>
      </c>
      <c r="F10" s="40">
        <v>75.209999999999994</v>
      </c>
      <c r="G10" s="56">
        <v>592.14</v>
      </c>
      <c r="H10" s="40"/>
      <c r="I10" s="40">
        <f t="shared" ref="I10:P10" si="0">SUM(I5:I9)</f>
        <v>0.22800000000000001</v>
      </c>
      <c r="J10" s="40">
        <f t="shared" si="0"/>
        <v>0.192</v>
      </c>
      <c r="K10" s="40">
        <f t="shared" si="0"/>
        <v>457.57</v>
      </c>
      <c r="L10" s="40">
        <f t="shared" si="0"/>
        <v>12.94</v>
      </c>
      <c r="M10" s="40">
        <f t="shared" si="0"/>
        <v>150.69999999999999</v>
      </c>
      <c r="N10" s="40">
        <f t="shared" si="0"/>
        <v>95.9</v>
      </c>
      <c r="O10" s="40">
        <f t="shared" si="0"/>
        <v>298.20999999999998</v>
      </c>
      <c r="P10" s="40">
        <f t="shared" si="0"/>
        <v>3.69</v>
      </c>
    </row>
    <row r="11" spans="1:16" ht="21">
      <c r="A11" s="33" t="s">
        <v>45</v>
      </c>
      <c r="B11" s="34" t="s">
        <v>126</v>
      </c>
      <c r="C11" s="78" t="s">
        <v>38</v>
      </c>
      <c r="D11" s="39">
        <v>0.96</v>
      </c>
      <c r="E11" s="39">
        <v>2.9</v>
      </c>
      <c r="F11" s="39">
        <v>6.6</v>
      </c>
      <c r="G11" s="39">
        <v>57</v>
      </c>
      <c r="H11" s="39" t="s">
        <v>127</v>
      </c>
      <c r="I11" s="39">
        <v>1.2E-2</v>
      </c>
      <c r="J11" s="39">
        <v>0.01</v>
      </c>
      <c r="K11" s="39">
        <v>0</v>
      </c>
      <c r="L11" s="39">
        <v>11.34</v>
      </c>
      <c r="M11" s="39">
        <v>45.96</v>
      </c>
      <c r="N11" s="39">
        <v>9</v>
      </c>
      <c r="O11" s="39">
        <v>19.2</v>
      </c>
      <c r="P11" s="39">
        <v>0.36</v>
      </c>
    </row>
    <row r="12" spans="1:16" ht="21">
      <c r="A12" s="34"/>
      <c r="B12" s="34" t="s">
        <v>128</v>
      </c>
      <c r="C12" s="35">
        <v>200</v>
      </c>
      <c r="D12" s="39">
        <v>2.95</v>
      </c>
      <c r="E12" s="39">
        <v>5.7</v>
      </c>
      <c r="F12" s="39">
        <v>18.04</v>
      </c>
      <c r="G12" s="39">
        <v>116.87</v>
      </c>
      <c r="H12" s="39" t="s">
        <v>129</v>
      </c>
      <c r="I12" s="39">
        <v>0.05</v>
      </c>
      <c r="J12" s="39">
        <v>0.1</v>
      </c>
      <c r="K12" s="39">
        <v>141.37</v>
      </c>
      <c r="L12" s="39">
        <v>0.6</v>
      </c>
      <c r="M12" s="39">
        <v>44.45</v>
      </c>
      <c r="N12" s="39">
        <v>10.53</v>
      </c>
      <c r="O12" s="39">
        <v>65.099999999999994</v>
      </c>
      <c r="P12" s="39">
        <v>0.66</v>
      </c>
    </row>
    <row r="13" spans="1:16" ht="21">
      <c r="A13" s="34"/>
      <c r="B13" s="34" t="s">
        <v>84</v>
      </c>
      <c r="C13" s="35">
        <v>150</v>
      </c>
      <c r="D13" s="39">
        <v>14.6</v>
      </c>
      <c r="E13" s="39">
        <v>16.899999999999999</v>
      </c>
      <c r="F13" s="39">
        <v>23.9</v>
      </c>
      <c r="G13" s="39">
        <v>306</v>
      </c>
      <c r="H13" s="39" t="s">
        <v>130</v>
      </c>
      <c r="I13" s="39">
        <v>0.06</v>
      </c>
      <c r="J13" s="39">
        <v>0.06</v>
      </c>
      <c r="K13" s="39">
        <v>122.83</v>
      </c>
      <c r="L13" s="39">
        <v>1.81</v>
      </c>
      <c r="M13" s="39">
        <v>23.57</v>
      </c>
      <c r="N13" s="39">
        <v>73.94</v>
      </c>
      <c r="O13" s="39">
        <v>163.30000000000001</v>
      </c>
      <c r="P13" s="39">
        <v>1.43</v>
      </c>
    </row>
    <row r="14" spans="1:16" ht="21">
      <c r="A14" s="34"/>
      <c r="B14" s="44" t="s">
        <v>89</v>
      </c>
      <c r="C14" s="35" t="s">
        <v>28</v>
      </c>
      <c r="D14" s="39">
        <v>3.76</v>
      </c>
      <c r="E14" s="39">
        <v>3.2</v>
      </c>
      <c r="F14" s="39">
        <v>26.7</v>
      </c>
      <c r="G14" s="39">
        <v>150</v>
      </c>
      <c r="H14" s="39" t="s">
        <v>90</v>
      </c>
      <c r="I14" s="39">
        <v>0.06</v>
      </c>
      <c r="J14" s="39">
        <v>0.24</v>
      </c>
      <c r="K14" s="39">
        <v>26.44</v>
      </c>
      <c r="L14" s="39">
        <v>1.04</v>
      </c>
      <c r="M14" s="39">
        <v>270.35000000000002</v>
      </c>
      <c r="N14" s="39">
        <v>31.2</v>
      </c>
      <c r="O14" s="39">
        <v>167.2</v>
      </c>
      <c r="P14" s="39">
        <v>0.57999999999999996</v>
      </c>
    </row>
    <row r="15" spans="1:16" ht="21">
      <c r="A15" s="34"/>
      <c r="B15" s="34" t="s">
        <v>74</v>
      </c>
      <c r="C15" s="35">
        <v>50</v>
      </c>
      <c r="D15" s="39">
        <v>3.8</v>
      </c>
      <c r="E15" s="39">
        <v>0.4</v>
      </c>
      <c r="F15" s="39">
        <v>24.6</v>
      </c>
      <c r="G15" s="39">
        <v>117.2</v>
      </c>
      <c r="H15" s="39" t="s">
        <v>53</v>
      </c>
      <c r="I15" s="39">
        <v>5.5E-2</v>
      </c>
      <c r="J15" s="39">
        <v>1.4999999999999999E-2</v>
      </c>
      <c r="K15" s="39">
        <v>0</v>
      </c>
      <c r="L15" s="39">
        <v>0</v>
      </c>
      <c r="M15" s="39">
        <v>10</v>
      </c>
      <c r="N15" s="39">
        <v>7</v>
      </c>
      <c r="O15" s="39">
        <v>32.5</v>
      </c>
      <c r="P15" s="39">
        <v>0.55000000000000004</v>
      </c>
    </row>
    <row r="16" spans="1:16" ht="21">
      <c r="A16" s="34"/>
      <c r="B16" s="34" t="s">
        <v>33</v>
      </c>
      <c r="C16" s="35">
        <v>30</v>
      </c>
      <c r="D16" s="39">
        <v>1.98</v>
      </c>
      <c r="E16" s="39">
        <v>0.36</v>
      </c>
      <c r="F16" s="39">
        <v>11.88</v>
      </c>
      <c r="G16" s="39">
        <v>51.24</v>
      </c>
      <c r="H16" s="39" t="s">
        <v>35</v>
      </c>
      <c r="I16" s="39">
        <v>0.06</v>
      </c>
      <c r="J16" s="39">
        <v>0.03</v>
      </c>
      <c r="K16" s="39">
        <v>0</v>
      </c>
      <c r="L16" s="39">
        <v>0</v>
      </c>
      <c r="M16" s="39">
        <v>10.5</v>
      </c>
      <c r="N16" s="39">
        <v>14.1</v>
      </c>
      <c r="O16" s="39">
        <v>47.4</v>
      </c>
      <c r="P16" s="39">
        <v>1.17</v>
      </c>
    </row>
    <row r="17" spans="1:16" ht="21">
      <c r="A17" s="34" t="s">
        <v>56</v>
      </c>
      <c r="B17" s="34"/>
      <c r="C17" s="33">
        <v>690</v>
      </c>
      <c r="D17" s="40">
        <f>SUM(D11:D16)</f>
        <v>28.05</v>
      </c>
      <c r="E17" s="40">
        <f>SUM(E11:E16)</f>
        <v>29.46</v>
      </c>
      <c r="F17" s="40">
        <f>SUM(F11:F16)</f>
        <v>111.72</v>
      </c>
      <c r="G17" s="40">
        <f>SUM(G11:G16)</f>
        <v>798.31</v>
      </c>
      <c r="H17" s="40"/>
      <c r="I17" s="40">
        <f t="shared" ref="I17:P17" si="1">SUM(I11:I16)</f>
        <v>0.29699999999999999</v>
      </c>
      <c r="J17" s="40">
        <f t="shared" si="1"/>
        <v>0.45500000000000002</v>
      </c>
      <c r="K17" s="40">
        <f t="shared" si="1"/>
        <v>290.64</v>
      </c>
      <c r="L17" s="40">
        <f t="shared" si="1"/>
        <v>14.79</v>
      </c>
      <c r="M17" s="40">
        <f t="shared" si="1"/>
        <v>404.83</v>
      </c>
      <c r="N17" s="40">
        <f t="shared" si="1"/>
        <v>145.77000000000001</v>
      </c>
      <c r="O17" s="40">
        <f t="shared" si="1"/>
        <v>494.7</v>
      </c>
      <c r="P17" s="40">
        <f t="shared" si="1"/>
        <v>4.75</v>
      </c>
    </row>
    <row r="18" spans="1:16" ht="21">
      <c r="A18" s="33" t="s">
        <v>59</v>
      </c>
      <c r="B18" s="34" t="s">
        <v>42</v>
      </c>
      <c r="C18" s="35" t="s">
        <v>43</v>
      </c>
      <c r="D18" s="39">
        <v>10.24</v>
      </c>
      <c r="E18" s="39">
        <v>9.69</v>
      </c>
      <c r="F18" s="39">
        <v>6.26</v>
      </c>
      <c r="G18" s="39">
        <v>198.06</v>
      </c>
      <c r="H18" s="39" t="s">
        <v>44</v>
      </c>
      <c r="I18" s="39">
        <v>0.15</v>
      </c>
      <c r="J18" s="39">
        <v>0.21</v>
      </c>
      <c r="K18" s="39">
        <v>57.72</v>
      </c>
      <c r="L18" s="39">
        <v>2.0499999999999998</v>
      </c>
      <c r="M18" s="39">
        <v>60.13</v>
      </c>
      <c r="N18" s="39">
        <v>28.3</v>
      </c>
      <c r="O18" s="39">
        <v>211.76</v>
      </c>
      <c r="P18" s="39">
        <v>1.1200000000000001</v>
      </c>
    </row>
    <row r="19" spans="1:16" ht="21">
      <c r="A19" s="34"/>
      <c r="B19" s="34" t="s">
        <v>131</v>
      </c>
      <c r="C19" s="35" t="s">
        <v>132</v>
      </c>
      <c r="D19" s="39">
        <v>0.01</v>
      </c>
      <c r="E19" s="39">
        <v>0</v>
      </c>
      <c r="F19" s="39">
        <v>15</v>
      </c>
      <c r="G19" s="39">
        <v>60</v>
      </c>
      <c r="H19" s="39" t="s">
        <v>133</v>
      </c>
      <c r="I19" s="39">
        <v>0</v>
      </c>
      <c r="J19" s="39">
        <v>0.01</v>
      </c>
      <c r="K19" s="39">
        <v>0.3</v>
      </c>
      <c r="L19" s="39">
        <v>0.12</v>
      </c>
      <c r="M19" s="39">
        <v>6.5</v>
      </c>
      <c r="N19" s="39">
        <v>4.8499999999999996</v>
      </c>
      <c r="O19" s="39">
        <v>8.5500000000000007</v>
      </c>
      <c r="P19" s="39">
        <v>0.91</v>
      </c>
    </row>
    <row r="20" spans="1:16" ht="21">
      <c r="A20" s="34"/>
      <c r="B20" s="34" t="s">
        <v>33</v>
      </c>
      <c r="C20" s="35" t="s">
        <v>34</v>
      </c>
      <c r="D20" s="39">
        <v>1.32</v>
      </c>
      <c r="E20" s="39">
        <v>0.24</v>
      </c>
      <c r="F20" s="39">
        <v>7.92</v>
      </c>
      <c r="G20" s="39">
        <v>34.159999999999997</v>
      </c>
      <c r="H20" s="39" t="s">
        <v>35</v>
      </c>
      <c r="I20" s="39">
        <v>3.5999999999999997E-2</v>
      </c>
      <c r="J20" s="39">
        <v>1.6E-2</v>
      </c>
      <c r="K20" s="39">
        <v>0</v>
      </c>
      <c r="L20" s="39">
        <v>0</v>
      </c>
      <c r="M20" s="39">
        <v>7</v>
      </c>
      <c r="N20" s="39">
        <v>9.4</v>
      </c>
      <c r="O20" s="39">
        <v>31.6</v>
      </c>
      <c r="P20" s="39">
        <v>0.78</v>
      </c>
    </row>
    <row r="21" spans="1:16" ht="21">
      <c r="A21" s="34" t="s">
        <v>62</v>
      </c>
      <c r="B21" s="34"/>
      <c r="C21" s="33">
        <v>335</v>
      </c>
      <c r="D21" s="40">
        <f>SUM(D18:D20)</f>
        <v>11.57</v>
      </c>
      <c r="E21" s="40">
        <f>SUM(E18:E20)</f>
        <v>9.93</v>
      </c>
      <c r="F21" s="40">
        <f>SUM(F18:F20)</f>
        <v>29.18</v>
      </c>
      <c r="G21" s="40">
        <f>SUM(G18:G20)</f>
        <v>292.22000000000003</v>
      </c>
      <c r="H21" s="40"/>
      <c r="I21" s="40">
        <f t="shared" ref="I21:P21" si="2">SUM(I18:I20)</f>
        <v>0.186</v>
      </c>
      <c r="J21" s="40">
        <f t="shared" si="2"/>
        <v>0.23599999999999999</v>
      </c>
      <c r="K21" s="40">
        <f t="shared" si="2"/>
        <v>58.02</v>
      </c>
      <c r="L21" s="40">
        <f t="shared" si="2"/>
        <v>2.17</v>
      </c>
      <c r="M21" s="40">
        <f t="shared" si="2"/>
        <v>73.63</v>
      </c>
      <c r="N21" s="40">
        <f t="shared" si="2"/>
        <v>42.55</v>
      </c>
      <c r="O21" s="40">
        <f t="shared" si="2"/>
        <v>251.91</v>
      </c>
      <c r="P21" s="40">
        <f t="shared" si="2"/>
        <v>2.81</v>
      </c>
    </row>
    <row r="22" spans="1:16" ht="21">
      <c r="A22" s="33" t="s">
        <v>134</v>
      </c>
      <c r="B22" s="34" t="s">
        <v>135</v>
      </c>
      <c r="C22" s="35">
        <v>60</v>
      </c>
      <c r="D22" s="39">
        <v>1.7</v>
      </c>
      <c r="E22" s="39">
        <v>0.1</v>
      </c>
      <c r="F22" s="39">
        <v>3.5</v>
      </c>
      <c r="G22" s="39">
        <v>28.6</v>
      </c>
      <c r="H22" s="39" t="s">
        <v>32</v>
      </c>
      <c r="I22" s="39">
        <v>0.05</v>
      </c>
      <c r="J22" s="39">
        <v>0.02</v>
      </c>
      <c r="K22" s="39">
        <v>18</v>
      </c>
      <c r="L22" s="39">
        <v>2.4</v>
      </c>
      <c r="M22" s="39">
        <v>11</v>
      </c>
      <c r="N22" s="39">
        <v>11</v>
      </c>
      <c r="O22" s="39">
        <v>32</v>
      </c>
      <c r="P22" s="39">
        <v>0.37</v>
      </c>
    </row>
    <row r="23" spans="1:16" ht="21">
      <c r="A23" s="33" t="s">
        <v>136</v>
      </c>
      <c r="B23" s="34" t="s">
        <v>137</v>
      </c>
      <c r="C23" s="35">
        <v>150</v>
      </c>
      <c r="D23" s="39">
        <v>15</v>
      </c>
      <c r="E23" s="39">
        <v>25.05</v>
      </c>
      <c r="F23" s="39">
        <v>2.85</v>
      </c>
      <c r="G23" s="39">
        <v>298.5</v>
      </c>
      <c r="H23" s="35" t="s">
        <v>138</v>
      </c>
      <c r="I23" s="39">
        <v>0.06</v>
      </c>
      <c r="J23" s="39">
        <v>0.4</v>
      </c>
      <c r="K23" s="39">
        <v>183</v>
      </c>
      <c r="L23" s="39">
        <v>0.3</v>
      </c>
      <c r="M23" s="39">
        <v>125</v>
      </c>
      <c r="N23" s="39">
        <v>17</v>
      </c>
      <c r="O23" s="39">
        <v>203</v>
      </c>
      <c r="P23" s="39">
        <v>1.5</v>
      </c>
    </row>
    <row r="24" spans="1:16" ht="21">
      <c r="A24" s="33" t="s">
        <v>26</v>
      </c>
      <c r="B24" s="34" t="s">
        <v>83</v>
      </c>
      <c r="C24" s="35" t="s">
        <v>28</v>
      </c>
      <c r="D24" s="39">
        <v>0</v>
      </c>
      <c r="E24" s="39">
        <v>0</v>
      </c>
      <c r="F24" s="39">
        <v>18.399999999999999</v>
      </c>
      <c r="G24" s="39">
        <v>73.599999999999994</v>
      </c>
      <c r="H24" s="35"/>
      <c r="I24" s="39">
        <v>0.1</v>
      </c>
      <c r="J24" s="39">
        <v>1</v>
      </c>
      <c r="K24" s="39">
        <v>0.4</v>
      </c>
      <c r="L24" s="39">
        <v>0.2</v>
      </c>
      <c r="M24" s="39">
        <v>11.2</v>
      </c>
      <c r="N24" s="39">
        <v>10</v>
      </c>
      <c r="O24" s="39">
        <v>1.8</v>
      </c>
      <c r="P24" s="39">
        <v>0.44</v>
      </c>
    </row>
    <row r="25" spans="1:16" ht="21">
      <c r="A25" s="34"/>
      <c r="B25" s="34" t="s">
        <v>74</v>
      </c>
      <c r="C25" s="35" t="s">
        <v>34</v>
      </c>
      <c r="D25" s="39">
        <v>1.52</v>
      </c>
      <c r="E25" s="39">
        <v>0.16</v>
      </c>
      <c r="F25" s="39">
        <v>9.84</v>
      </c>
      <c r="G25" s="39">
        <v>46.88</v>
      </c>
      <c r="H25" s="35" t="s">
        <v>53</v>
      </c>
      <c r="I25" s="39">
        <v>2.1999999999999999E-2</v>
      </c>
      <c r="J25" s="39">
        <v>6.0000000000000001E-3</v>
      </c>
      <c r="K25" s="39">
        <v>0</v>
      </c>
      <c r="L25" s="39">
        <v>0</v>
      </c>
      <c r="M25" s="39">
        <v>4</v>
      </c>
      <c r="N25" s="39">
        <v>2.8</v>
      </c>
      <c r="O25" s="39">
        <v>13</v>
      </c>
      <c r="P25" s="39">
        <v>0.22</v>
      </c>
    </row>
    <row r="26" spans="1:16" ht="21">
      <c r="A26" s="34"/>
      <c r="B26" s="34" t="s">
        <v>33</v>
      </c>
      <c r="C26" s="35" t="s">
        <v>34</v>
      </c>
      <c r="D26" s="39">
        <v>1.32</v>
      </c>
      <c r="E26" s="39">
        <v>0.24</v>
      </c>
      <c r="F26" s="39">
        <v>7.92</v>
      </c>
      <c r="G26" s="39">
        <v>34.159999999999997</v>
      </c>
      <c r="H26" s="35" t="s">
        <v>35</v>
      </c>
      <c r="I26" s="39">
        <v>3.5999999999999997E-2</v>
      </c>
      <c r="J26" s="39">
        <v>1.6E-2</v>
      </c>
      <c r="K26" s="39">
        <v>0</v>
      </c>
      <c r="L26" s="39">
        <v>0</v>
      </c>
      <c r="M26" s="39">
        <v>7</v>
      </c>
      <c r="N26" s="39">
        <v>9.4</v>
      </c>
      <c r="O26" s="39">
        <v>31.6</v>
      </c>
      <c r="P26" s="39">
        <v>0.78</v>
      </c>
    </row>
    <row r="27" spans="1:16" ht="21">
      <c r="A27" s="34"/>
      <c r="B27" s="34" t="s">
        <v>54</v>
      </c>
      <c r="C27" s="35">
        <v>120</v>
      </c>
      <c r="D27" s="39">
        <v>0.47</v>
      </c>
      <c r="E27" s="39">
        <v>0</v>
      </c>
      <c r="F27" s="39">
        <v>15.12</v>
      </c>
      <c r="G27" s="39">
        <v>62.4</v>
      </c>
      <c r="H27" s="35" t="s">
        <v>55</v>
      </c>
      <c r="I27" s="39">
        <v>0.02</v>
      </c>
      <c r="J27" s="39">
        <v>0.03</v>
      </c>
      <c r="K27" s="39">
        <v>2</v>
      </c>
      <c r="L27" s="39">
        <v>5</v>
      </c>
      <c r="M27" s="39">
        <v>19</v>
      </c>
      <c r="N27" s="39">
        <v>12</v>
      </c>
      <c r="O27" s="39">
        <v>16</v>
      </c>
      <c r="P27" s="39">
        <v>2.2999999999999998</v>
      </c>
    </row>
    <row r="28" spans="1:16" ht="21">
      <c r="A28" s="34" t="s">
        <v>36</v>
      </c>
      <c r="B28" s="34"/>
      <c r="C28" s="33">
        <v>570</v>
      </c>
      <c r="D28" s="40">
        <f>SUM(D22:D27)</f>
        <v>20.010000000000002</v>
      </c>
      <c r="E28" s="40">
        <f>SUM(E22:E27)</f>
        <v>25.55</v>
      </c>
      <c r="F28" s="40">
        <f>SUM(F22:F27)</f>
        <v>57.63</v>
      </c>
      <c r="G28" s="40">
        <f>SUM(G22:G27)</f>
        <v>544.14</v>
      </c>
      <c r="H28" s="33"/>
      <c r="I28" s="40">
        <f t="shared" ref="I28:P28" si="3">SUM(I22:I27)</f>
        <v>0.28799999999999998</v>
      </c>
      <c r="J28" s="40">
        <f t="shared" si="3"/>
        <v>1.472</v>
      </c>
      <c r="K28" s="40">
        <f t="shared" si="3"/>
        <v>203.4</v>
      </c>
      <c r="L28" s="40">
        <f t="shared" si="3"/>
        <v>7.9</v>
      </c>
      <c r="M28" s="40">
        <f t="shared" si="3"/>
        <v>177.2</v>
      </c>
      <c r="N28" s="40">
        <f t="shared" si="3"/>
        <v>62.2</v>
      </c>
      <c r="O28" s="40">
        <f t="shared" si="3"/>
        <v>297.39999999999998</v>
      </c>
      <c r="P28" s="40">
        <f t="shared" si="3"/>
        <v>5.61</v>
      </c>
    </row>
    <row r="29" spans="1:16" ht="21">
      <c r="A29" s="33" t="s">
        <v>45</v>
      </c>
      <c r="B29" s="34" t="s">
        <v>92</v>
      </c>
      <c r="C29" s="35" t="s">
        <v>38</v>
      </c>
      <c r="D29" s="39">
        <v>1.44</v>
      </c>
      <c r="E29" s="39">
        <v>4.26</v>
      </c>
      <c r="F29" s="39">
        <v>6.24</v>
      </c>
      <c r="G29" s="39">
        <v>69</v>
      </c>
      <c r="H29" s="35" t="s">
        <v>93</v>
      </c>
      <c r="I29" s="39">
        <v>1.7999999999999999E-2</v>
      </c>
      <c r="J29" s="39">
        <v>0.01</v>
      </c>
      <c r="K29" s="39">
        <v>0</v>
      </c>
      <c r="L29" s="39">
        <v>4.74</v>
      </c>
      <c r="M29" s="39">
        <v>26.4</v>
      </c>
      <c r="N29" s="39">
        <v>18</v>
      </c>
      <c r="O29" s="39">
        <v>34.799999999999997</v>
      </c>
      <c r="P29" s="39">
        <v>1.02</v>
      </c>
    </row>
    <row r="30" spans="1:16" ht="21">
      <c r="A30" s="34"/>
      <c r="B30" s="34" t="s">
        <v>94</v>
      </c>
      <c r="C30" s="35" t="s">
        <v>95</v>
      </c>
      <c r="D30" s="39">
        <v>3.24</v>
      </c>
      <c r="E30" s="39">
        <v>7</v>
      </c>
      <c r="F30" s="39">
        <v>20.420000000000002</v>
      </c>
      <c r="G30" s="39">
        <v>160</v>
      </c>
      <c r="H30" s="35" t="s">
        <v>96</v>
      </c>
      <c r="I30" s="39">
        <v>7.0000000000000007E-2</v>
      </c>
      <c r="J30" s="39">
        <v>0.05</v>
      </c>
      <c r="K30" s="39">
        <v>111.82</v>
      </c>
      <c r="L30" s="39">
        <v>5.61</v>
      </c>
      <c r="M30" s="39">
        <v>28.75</v>
      </c>
      <c r="N30" s="39">
        <v>18.91</v>
      </c>
      <c r="O30" s="39">
        <v>50.1</v>
      </c>
      <c r="P30" s="39">
        <v>0.69</v>
      </c>
    </row>
    <row r="31" spans="1:16" ht="21">
      <c r="A31" s="34"/>
      <c r="B31" s="34" t="s">
        <v>139</v>
      </c>
      <c r="C31" s="35" t="s">
        <v>107</v>
      </c>
      <c r="D31" s="39">
        <v>15.4</v>
      </c>
      <c r="E31" s="39">
        <v>6.4</v>
      </c>
      <c r="F31" s="39">
        <v>3.7</v>
      </c>
      <c r="G31" s="39">
        <v>134</v>
      </c>
      <c r="H31" s="35" t="s">
        <v>140</v>
      </c>
      <c r="I31" s="39">
        <v>0.05</v>
      </c>
      <c r="J31" s="39">
        <v>0.04</v>
      </c>
      <c r="K31" s="39">
        <v>0.04</v>
      </c>
      <c r="L31" s="39">
        <v>1.07</v>
      </c>
      <c r="M31" s="39">
        <v>34.5</v>
      </c>
      <c r="N31" s="39">
        <v>24.7</v>
      </c>
      <c r="O31" s="39">
        <v>158.69999999999999</v>
      </c>
      <c r="P31" s="39">
        <v>1.2</v>
      </c>
    </row>
    <row r="32" spans="1:16" ht="21">
      <c r="A32" s="34"/>
      <c r="B32" s="34" t="s">
        <v>141</v>
      </c>
      <c r="C32" s="35" t="s">
        <v>47</v>
      </c>
      <c r="D32" s="39">
        <v>3.61</v>
      </c>
      <c r="E32" s="39">
        <v>3.76</v>
      </c>
      <c r="F32" s="39">
        <v>22.39</v>
      </c>
      <c r="G32" s="39">
        <v>138.11000000000001</v>
      </c>
      <c r="H32" s="35" t="s">
        <v>71</v>
      </c>
      <c r="I32" s="39">
        <v>7.0000000000000007E-2</v>
      </c>
      <c r="J32" s="39">
        <v>0.03</v>
      </c>
      <c r="K32" s="39">
        <v>14.34</v>
      </c>
      <c r="L32" s="39">
        <v>0</v>
      </c>
      <c r="M32" s="39">
        <v>32.39</v>
      </c>
      <c r="N32" s="39">
        <v>16.61</v>
      </c>
      <c r="O32" s="39">
        <v>114.3</v>
      </c>
      <c r="P32" s="39">
        <v>0.64</v>
      </c>
    </row>
    <row r="33" spans="1:16" ht="21">
      <c r="A33" s="34"/>
      <c r="B33" s="34" t="s">
        <v>49</v>
      </c>
      <c r="C33" s="35">
        <v>200</v>
      </c>
      <c r="D33" s="39">
        <v>1</v>
      </c>
      <c r="E33" s="39">
        <v>0</v>
      </c>
      <c r="F33" s="39">
        <v>24.4</v>
      </c>
      <c r="G33" s="39">
        <v>101.6</v>
      </c>
      <c r="H33" s="35" t="s">
        <v>50</v>
      </c>
      <c r="I33" s="39">
        <v>0.06</v>
      </c>
      <c r="J33" s="39">
        <v>0.1</v>
      </c>
      <c r="K33" s="39">
        <v>60</v>
      </c>
      <c r="L33" s="39">
        <v>70</v>
      </c>
      <c r="M33" s="39">
        <v>90</v>
      </c>
      <c r="N33" s="39">
        <v>0</v>
      </c>
      <c r="O33" s="39">
        <v>46</v>
      </c>
      <c r="P33" s="39">
        <v>2.4</v>
      </c>
    </row>
    <row r="34" spans="1:16" ht="21">
      <c r="A34" s="34"/>
      <c r="B34" s="34" t="s">
        <v>74</v>
      </c>
      <c r="C34" s="35" t="s">
        <v>52</v>
      </c>
      <c r="D34" s="39">
        <v>3.04</v>
      </c>
      <c r="E34" s="39">
        <v>0.32</v>
      </c>
      <c r="F34" s="39">
        <v>19.68</v>
      </c>
      <c r="G34" s="39">
        <v>93.76</v>
      </c>
      <c r="H34" s="35" t="s">
        <v>53</v>
      </c>
      <c r="I34" s="39">
        <v>4.3999999999999997E-2</v>
      </c>
      <c r="J34" s="39">
        <v>1.2E-2</v>
      </c>
      <c r="K34" s="39">
        <v>0</v>
      </c>
      <c r="L34" s="39">
        <v>0</v>
      </c>
      <c r="M34" s="39">
        <v>8</v>
      </c>
      <c r="N34" s="39">
        <v>5.6</v>
      </c>
      <c r="O34" s="39">
        <v>26</v>
      </c>
      <c r="P34" s="39">
        <v>0.44</v>
      </c>
    </row>
    <row r="35" spans="1:16" ht="21">
      <c r="A35" s="34"/>
      <c r="B35" s="34" t="s">
        <v>33</v>
      </c>
      <c r="C35" s="35">
        <v>30</v>
      </c>
      <c r="D35" s="39">
        <v>1.98</v>
      </c>
      <c r="E35" s="39">
        <v>0.36</v>
      </c>
      <c r="F35" s="39">
        <v>11.88</v>
      </c>
      <c r="G35" s="39">
        <v>51.24</v>
      </c>
      <c r="H35" s="35" t="s">
        <v>35</v>
      </c>
      <c r="I35" s="39">
        <v>0.06</v>
      </c>
      <c r="J35" s="39">
        <v>0.03</v>
      </c>
      <c r="K35" s="39">
        <v>0</v>
      </c>
      <c r="L35" s="39">
        <v>0</v>
      </c>
      <c r="M35" s="39">
        <v>10.5</v>
      </c>
      <c r="N35" s="39">
        <v>14.1</v>
      </c>
      <c r="O35" s="39">
        <v>47.4</v>
      </c>
      <c r="P35" s="39">
        <v>1.17</v>
      </c>
    </row>
    <row r="36" spans="1:16" ht="21">
      <c r="A36" s="34"/>
      <c r="B36" s="34" t="s">
        <v>142</v>
      </c>
      <c r="C36" s="35">
        <v>30</v>
      </c>
      <c r="D36" s="39">
        <v>0</v>
      </c>
      <c r="E36" s="39">
        <v>0</v>
      </c>
      <c r="F36" s="39">
        <v>23.82</v>
      </c>
      <c r="G36" s="39">
        <v>28.8</v>
      </c>
      <c r="H36" s="35" t="s">
        <v>32</v>
      </c>
      <c r="I36" s="39">
        <v>0</v>
      </c>
      <c r="J36" s="39">
        <v>0</v>
      </c>
      <c r="K36" s="39">
        <v>0</v>
      </c>
      <c r="L36" s="39">
        <v>0</v>
      </c>
      <c r="M36" s="39">
        <v>0.996</v>
      </c>
      <c r="N36" s="39">
        <v>0.99</v>
      </c>
      <c r="O36" s="39">
        <v>0</v>
      </c>
      <c r="P36" s="39">
        <v>0.09</v>
      </c>
    </row>
    <row r="37" spans="1:16" ht="21">
      <c r="A37" s="34" t="s">
        <v>56</v>
      </c>
      <c r="B37" s="34"/>
      <c r="C37" s="33">
        <v>820</v>
      </c>
      <c r="D37" s="40">
        <f>SUM(D29:D36)</f>
        <v>29.71</v>
      </c>
      <c r="E37" s="40">
        <f>SUM(E29:E36)</f>
        <v>22.1</v>
      </c>
      <c r="F37" s="40">
        <f>SUM(F29:F36)</f>
        <v>132.53</v>
      </c>
      <c r="G37" s="40">
        <f>SUM(G29:G36)</f>
        <v>776.51</v>
      </c>
      <c r="H37" s="33"/>
      <c r="I37" s="40">
        <f t="shared" ref="I37:P37" si="4">SUM(I29:I36)</f>
        <v>0.372</v>
      </c>
      <c r="J37" s="40">
        <f t="shared" si="4"/>
        <v>0.27200000000000002</v>
      </c>
      <c r="K37" s="40">
        <f t="shared" si="4"/>
        <v>186.2</v>
      </c>
      <c r="L37" s="40">
        <f t="shared" si="4"/>
        <v>81.42</v>
      </c>
      <c r="M37" s="40">
        <f t="shared" si="4"/>
        <v>231.536</v>
      </c>
      <c r="N37" s="40">
        <f t="shared" si="4"/>
        <v>98.91</v>
      </c>
      <c r="O37" s="40">
        <f t="shared" si="4"/>
        <v>477.3</v>
      </c>
      <c r="P37" s="40">
        <f t="shared" si="4"/>
        <v>7.65</v>
      </c>
    </row>
    <row r="38" spans="1:16" ht="21">
      <c r="A38" s="33" t="s">
        <v>59</v>
      </c>
      <c r="B38" s="34" t="s">
        <v>143</v>
      </c>
      <c r="C38" s="35" t="s">
        <v>38</v>
      </c>
      <c r="D38" s="39">
        <v>2.34</v>
      </c>
      <c r="E38" s="39">
        <v>4.83</v>
      </c>
      <c r="F38" s="39">
        <v>2.7</v>
      </c>
      <c r="G38" s="39">
        <v>62.93</v>
      </c>
      <c r="H38" s="35" t="s">
        <v>144</v>
      </c>
      <c r="I38" s="39">
        <v>0.05</v>
      </c>
      <c r="J38" s="39">
        <v>0.16</v>
      </c>
      <c r="K38" s="39">
        <v>71.400000000000006</v>
      </c>
      <c r="L38" s="39">
        <v>1.56</v>
      </c>
      <c r="M38" s="39">
        <v>32.85</v>
      </c>
      <c r="N38" s="39">
        <v>11.11</v>
      </c>
      <c r="O38" s="39">
        <v>88.83</v>
      </c>
      <c r="P38" s="39">
        <v>1.17</v>
      </c>
    </row>
    <row r="39" spans="1:16" ht="21">
      <c r="A39" s="34"/>
      <c r="B39" s="34" t="s">
        <v>145</v>
      </c>
      <c r="C39" s="35">
        <v>90</v>
      </c>
      <c r="D39" s="39">
        <v>14.5</v>
      </c>
      <c r="E39" s="39">
        <v>21.7</v>
      </c>
      <c r="F39" s="39">
        <v>14</v>
      </c>
      <c r="G39" s="39">
        <v>311</v>
      </c>
      <c r="H39" s="35" t="s">
        <v>146</v>
      </c>
      <c r="I39" s="39">
        <v>4.5514685314685298E-2</v>
      </c>
      <c r="J39" s="39">
        <v>5.6143016759776503E-2</v>
      </c>
      <c r="K39" s="39">
        <v>4.22062569832402</v>
      </c>
      <c r="L39" s="39">
        <v>0.45992402234636898</v>
      </c>
      <c r="M39" s="39">
        <v>20.199513146071801</v>
      </c>
      <c r="N39" s="39">
        <v>45.303407118021603</v>
      </c>
      <c r="O39" s="39">
        <v>100.70960899435801</v>
      </c>
      <c r="P39" s="39">
        <v>0.99219138849976796</v>
      </c>
    </row>
    <row r="40" spans="1:16" ht="21">
      <c r="A40" s="34"/>
      <c r="B40" s="34" t="s">
        <v>101</v>
      </c>
      <c r="C40" s="35" t="s">
        <v>28</v>
      </c>
      <c r="D40" s="39">
        <v>5.6</v>
      </c>
      <c r="E40" s="39">
        <v>6.4</v>
      </c>
      <c r="F40" s="39">
        <v>7.6</v>
      </c>
      <c r="G40" s="39">
        <v>110</v>
      </c>
      <c r="H40" s="35" t="s">
        <v>102</v>
      </c>
      <c r="I40" s="39">
        <v>0.06</v>
      </c>
      <c r="J40" s="39">
        <v>0.26</v>
      </c>
      <c r="K40" s="39">
        <v>44</v>
      </c>
      <c r="L40" s="39">
        <v>1.8</v>
      </c>
      <c r="M40" s="39">
        <v>242</v>
      </c>
      <c r="N40" s="39">
        <v>30</v>
      </c>
      <c r="O40" s="39">
        <v>188</v>
      </c>
      <c r="P40" s="39">
        <v>0.2</v>
      </c>
    </row>
    <row r="41" spans="1:16" ht="21">
      <c r="A41" s="34"/>
      <c r="B41" s="34" t="s">
        <v>33</v>
      </c>
      <c r="C41" s="35" t="s">
        <v>34</v>
      </c>
      <c r="D41" s="39">
        <v>1.32</v>
      </c>
      <c r="E41" s="39">
        <v>0.24</v>
      </c>
      <c r="F41" s="39">
        <v>7.92</v>
      </c>
      <c r="G41" s="39">
        <v>34.159999999999997</v>
      </c>
      <c r="H41" s="35" t="s">
        <v>35</v>
      </c>
      <c r="I41" s="39">
        <v>3.5999999999999997E-2</v>
      </c>
      <c r="J41" s="39">
        <v>1.6E-2</v>
      </c>
      <c r="K41" s="39">
        <v>0</v>
      </c>
      <c r="L41" s="39">
        <v>0</v>
      </c>
      <c r="M41" s="39">
        <v>7</v>
      </c>
      <c r="N41" s="39">
        <v>9.4</v>
      </c>
      <c r="O41" s="39">
        <v>31.6</v>
      </c>
      <c r="P41" s="39">
        <v>0.78</v>
      </c>
    </row>
    <row r="42" spans="1:16" ht="21">
      <c r="A42" s="34" t="s">
        <v>62</v>
      </c>
      <c r="B42" s="67"/>
      <c r="C42" s="33">
        <v>370</v>
      </c>
      <c r="D42" s="40">
        <f>SUM(D38:D41)</f>
        <v>23.76</v>
      </c>
      <c r="E42" s="40">
        <f>SUM(E38:E41)</f>
        <v>33.17</v>
      </c>
      <c r="F42" s="40">
        <f>SUM(F38:F41)</f>
        <v>32.22</v>
      </c>
      <c r="G42" s="40">
        <f>SUM(G38:G41)</f>
        <v>518.09</v>
      </c>
      <c r="H42" s="33"/>
      <c r="I42" s="40">
        <f t="shared" ref="I42:P42" si="5">SUM(I38:I41)</f>
        <v>0.19151468531468499</v>
      </c>
      <c r="J42" s="40">
        <f t="shared" si="5"/>
        <v>0.49214301675977701</v>
      </c>
      <c r="K42" s="40">
        <f t="shared" si="5"/>
        <v>119.62062569832401</v>
      </c>
      <c r="L42" s="40">
        <f t="shared" si="5"/>
        <v>3.81992402234637</v>
      </c>
      <c r="M42" s="40">
        <f t="shared" si="5"/>
        <v>302.049513146072</v>
      </c>
      <c r="N42" s="40">
        <f t="shared" si="5"/>
        <v>95.813407118021601</v>
      </c>
      <c r="O42" s="40">
        <f t="shared" si="5"/>
        <v>409.13960899435801</v>
      </c>
      <c r="P42" s="40">
        <f t="shared" si="5"/>
        <v>3.1421913884997701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43"/>
  <sheetViews>
    <sheetView topLeftCell="A22" zoomScale="86" zoomScaleNormal="86" workbookViewId="0">
      <selection activeCell="C38" sqref="C38"/>
    </sheetView>
  </sheetViews>
  <sheetFormatPr defaultColWidth="9" defaultRowHeight="14.4"/>
  <cols>
    <col min="1" max="1" width="22.33203125" customWidth="1"/>
    <col min="2" max="2" width="53.33203125" customWidth="1"/>
    <col min="3" max="3" width="11.88671875" customWidth="1"/>
    <col min="4" max="5" width="10" customWidth="1"/>
    <col min="6" max="6" width="14.33203125" customWidth="1"/>
    <col min="7" max="7" width="14.6640625" customWidth="1"/>
    <col min="8" max="8" width="16.44140625" customWidth="1"/>
    <col min="9" max="10" width="9.5546875" customWidth="1"/>
    <col min="11" max="11" width="11.33203125" customWidth="1"/>
    <col min="12" max="16" width="9.5546875" customWidth="1"/>
  </cols>
  <sheetData>
    <row r="2" spans="1:16" ht="20.399999999999999">
      <c r="A2" s="80" t="s">
        <v>0</v>
      </c>
      <c r="B2" s="30" t="s">
        <v>1</v>
      </c>
      <c r="C2" s="30" t="s">
        <v>2</v>
      </c>
      <c r="D2" s="82" t="s">
        <v>3</v>
      </c>
      <c r="E2" s="83"/>
      <c r="F2" s="84"/>
      <c r="G2" s="30" t="s">
        <v>4</v>
      </c>
      <c r="H2" s="30" t="s">
        <v>5</v>
      </c>
      <c r="I2" s="80" t="s">
        <v>6</v>
      </c>
      <c r="J2" s="80" t="s">
        <v>7</v>
      </c>
      <c r="K2" s="80" t="s">
        <v>8</v>
      </c>
      <c r="L2" s="80" t="s">
        <v>9</v>
      </c>
      <c r="M2" s="80" t="s">
        <v>10</v>
      </c>
      <c r="N2" s="80" t="s">
        <v>11</v>
      </c>
      <c r="O2" s="80" t="s">
        <v>12</v>
      </c>
      <c r="P2" s="80" t="s">
        <v>13</v>
      </c>
    </row>
    <row r="3" spans="1:16" ht="20.399999999999999">
      <c r="A3" s="81"/>
      <c r="B3" s="31" t="s">
        <v>14</v>
      </c>
      <c r="C3" s="31" t="s">
        <v>14</v>
      </c>
      <c r="D3" s="32" t="s">
        <v>15</v>
      </c>
      <c r="E3" s="32" t="s">
        <v>16</v>
      </c>
      <c r="F3" s="32" t="s">
        <v>17</v>
      </c>
      <c r="G3" s="31" t="s">
        <v>18</v>
      </c>
      <c r="H3" s="31" t="s">
        <v>19</v>
      </c>
      <c r="I3" s="81"/>
      <c r="J3" s="81"/>
      <c r="K3" s="81"/>
      <c r="L3" s="81"/>
      <c r="M3" s="81"/>
      <c r="N3" s="81"/>
      <c r="O3" s="81"/>
      <c r="P3" s="81"/>
    </row>
    <row r="4" spans="1:16" ht="21">
      <c r="A4" s="33" t="s">
        <v>134</v>
      </c>
      <c r="B4" s="34" t="s">
        <v>122</v>
      </c>
      <c r="C4" s="35">
        <v>60</v>
      </c>
      <c r="D4" s="39">
        <v>0.5</v>
      </c>
      <c r="E4" s="39">
        <v>0</v>
      </c>
      <c r="F4" s="39">
        <v>2</v>
      </c>
      <c r="G4" s="39">
        <v>9.6</v>
      </c>
      <c r="H4" s="35" t="s">
        <v>76</v>
      </c>
      <c r="I4" s="39">
        <v>0.04</v>
      </c>
      <c r="J4" s="39">
        <v>0.02</v>
      </c>
      <c r="K4" s="39">
        <v>79.8</v>
      </c>
      <c r="L4" s="39">
        <v>15</v>
      </c>
      <c r="M4" s="39">
        <v>8.4</v>
      </c>
      <c r="N4" s="39">
        <v>12</v>
      </c>
      <c r="O4" s="39">
        <v>16</v>
      </c>
      <c r="P4" s="39">
        <v>0.54</v>
      </c>
    </row>
    <row r="5" spans="1:16" ht="21">
      <c r="A5" s="33" t="s">
        <v>147</v>
      </c>
      <c r="B5" s="34" t="s">
        <v>148</v>
      </c>
      <c r="C5" s="35" t="s">
        <v>149</v>
      </c>
      <c r="D5" s="39">
        <v>12.1</v>
      </c>
      <c r="E5" s="39">
        <v>8.6</v>
      </c>
      <c r="F5" s="39">
        <v>11.2</v>
      </c>
      <c r="G5" s="39">
        <v>173.8</v>
      </c>
      <c r="H5" s="35" t="s">
        <v>82</v>
      </c>
      <c r="I5" s="39">
        <v>4.1300000000000003E-2</v>
      </c>
      <c r="J5" s="39">
        <v>7.5899999999999995E-2</v>
      </c>
      <c r="K5" s="39">
        <v>41</v>
      </c>
      <c r="L5" s="39">
        <v>2.3319999999999999</v>
      </c>
      <c r="M5" s="39">
        <v>31.32</v>
      </c>
      <c r="N5" s="39">
        <v>17.983000000000001</v>
      </c>
      <c r="O5" s="39">
        <v>100.21</v>
      </c>
      <c r="P5" s="39">
        <v>1.6154999999999999</v>
      </c>
    </row>
    <row r="6" spans="1:16" ht="21">
      <c r="A6" s="43" t="s">
        <v>26</v>
      </c>
      <c r="B6" s="44" t="s">
        <v>46</v>
      </c>
      <c r="C6" s="45" t="s">
        <v>47</v>
      </c>
      <c r="D6" s="39">
        <v>3.1</v>
      </c>
      <c r="E6" s="39">
        <v>6.9</v>
      </c>
      <c r="F6" s="39">
        <v>26.2</v>
      </c>
      <c r="G6" s="39">
        <v>180</v>
      </c>
      <c r="H6" s="35" t="s">
        <v>48</v>
      </c>
      <c r="I6" s="39">
        <v>0.12</v>
      </c>
      <c r="J6" s="39">
        <v>0.11</v>
      </c>
      <c r="K6" s="39">
        <v>19.78</v>
      </c>
      <c r="L6" s="39">
        <v>5.0999999999999996</v>
      </c>
      <c r="M6" s="39">
        <v>41.99</v>
      </c>
      <c r="N6" s="39">
        <v>28.2</v>
      </c>
      <c r="O6" s="39">
        <v>85.4</v>
      </c>
      <c r="P6" s="39">
        <v>1.06</v>
      </c>
    </row>
    <row r="7" spans="1:16" ht="21">
      <c r="A7" s="34"/>
      <c r="B7" s="34" t="s">
        <v>49</v>
      </c>
      <c r="C7" s="35" t="s">
        <v>28</v>
      </c>
      <c r="D7" s="39">
        <v>1</v>
      </c>
      <c r="E7" s="39">
        <v>0</v>
      </c>
      <c r="F7" s="39">
        <v>24.4</v>
      </c>
      <c r="G7" s="39">
        <v>101.6</v>
      </c>
      <c r="H7" s="35" t="s">
        <v>50</v>
      </c>
      <c r="I7" s="39">
        <v>0.02</v>
      </c>
      <c r="J7" s="39">
        <v>0.02</v>
      </c>
      <c r="K7" s="39">
        <v>0</v>
      </c>
      <c r="L7" s="39">
        <v>4</v>
      </c>
      <c r="M7" s="39">
        <v>14</v>
      </c>
      <c r="N7" s="39">
        <v>8</v>
      </c>
      <c r="O7" s="39">
        <v>14</v>
      </c>
      <c r="P7" s="39">
        <v>2.8</v>
      </c>
    </row>
    <row r="8" spans="1:16" ht="21">
      <c r="A8" s="34"/>
      <c r="B8" s="34" t="s">
        <v>74</v>
      </c>
      <c r="C8" s="35" t="s">
        <v>34</v>
      </c>
      <c r="D8" s="39">
        <v>1.52</v>
      </c>
      <c r="E8" s="39">
        <v>0.16</v>
      </c>
      <c r="F8" s="39">
        <v>9.84</v>
      </c>
      <c r="G8" s="39">
        <v>46.88</v>
      </c>
      <c r="H8" s="35" t="s">
        <v>53</v>
      </c>
      <c r="I8" s="39">
        <v>2.1999999999999999E-2</v>
      </c>
      <c r="J8" s="39">
        <v>6.0000000000000001E-3</v>
      </c>
      <c r="K8" s="39">
        <v>0</v>
      </c>
      <c r="L8" s="39">
        <v>0</v>
      </c>
      <c r="M8" s="39">
        <v>4</v>
      </c>
      <c r="N8" s="39">
        <v>2.8</v>
      </c>
      <c r="O8" s="39">
        <v>13</v>
      </c>
      <c r="P8" s="39">
        <v>0.22</v>
      </c>
    </row>
    <row r="9" spans="1:16" ht="21">
      <c r="A9" s="34"/>
      <c r="B9" s="34" t="s">
        <v>33</v>
      </c>
      <c r="C9" s="35" t="s">
        <v>34</v>
      </c>
      <c r="D9" s="39">
        <v>1.32</v>
      </c>
      <c r="E9" s="39">
        <v>0.24</v>
      </c>
      <c r="F9" s="39">
        <v>7.92</v>
      </c>
      <c r="G9" s="39">
        <v>34.159999999999997</v>
      </c>
      <c r="H9" s="35" t="s">
        <v>35</v>
      </c>
      <c r="I9" s="39">
        <v>3.5999999999999997E-2</v>
      </c>
      <c r="J9" s="39">
        <v>1.6E-2</v>
      </c>
      <c r="K9" s="39">
        <v>0</v>
      </c>
      <c r="L9" s="39">
        <v>0</v>
      </c>
      <c r="M9" s="39">
        <v>7</v>
      </c>
      <c r="N9" s="39">
        <v>9.4</v>
      </c>
      <c r="O9" s="39">
        <v>31.6</v>
      </c>
      <c r="P9" s="39">
        <v>0.78</v>
      </c>
    </row>
    <row r="10" spans="1:16" ht="21">
      <c r="A10" s="35" t="s">
        <v>36</v>
      </c>
      <c r="B10" s="34"/>
      <c r="C10" s="33">
        <v>540</v>
      </c>
      <c r="D10" s="40">
        <f>SUM(D4:D9)</f>
        <v>19.54</v>
      </c>
      <c r="E10" s="40">
        <f>SUM(E4:E9)</f>
        <v>15.9</v>
      </c>
      <c r="F10" s="40">
        <f>SUM(F4:F9)</f>
        <v>81.56</v>
      </c>
      <c r="G10" s="40">
        <f>SUM(G4:G9)</f>
        <v>546.04</v>
      </c>
      <c r="H10" s="33"/>
      <c r="I10" s="40">
        <f t="shared" ref="I10:P10" si="0">SUM(I4:I9)</f>
        <v>0.27929999999999999</v>
      </c>
      <c r="J10" s="40">
        <f t="shared" si="0"/>
        <v>0.24790000000000001</v>
      </c>
      <c r="K10" s="40">
        <f t="shared" si="0"/>
        <v>140.58000000000001</v>
      </c>
      <c r="L10" s="40">
        <f t="shared" si="0"/>
        <v>26.431999999999999</v>
      </c>
      <c r="M10" s="40">
        <f t="shared" si="0"/>
        <v>106.71</v>
      </c>
      <c r="N10" s="40">
        <f t="shared" si="0"/>
        <v>78.382999999999996</v>
      </c>
      <c r="O10" s="40">
        <f t="shared" si="0"/>
        <v>260.20999999999998</v>
      </c>
      <c r="P10" s="40">
        <f t="shared" si="0"/>
        <v>7.0155000000000003</v>
      </c>
    </row>
    <row r="11" spans="1:16" ht="21">
      <c r="A11" s="33" t="s">
        <v>45</v>
      </c>
      <c r="B11" s="34" t="s">
        <v>150</v>
      </c>
      <c r="C11" s="35" t="s">
        <v>38</v>
      </c>
      <c r="D11" s="39">
        <v>1.76</v>
      </c>
      <c r="E11" s="39">
        <v>0.11</v>
      </c>
      <c r="F11" s="39">
        <v>20.49</v>
      </c>
      <c r="G11" s="39">
        <v>92.27</v>
      </c>
      <c r="H11" s="35" t="s">
        <v>104</v>
      </c>
      <c r="I11" s="39">
        <v>0.03</v>
      </c>
      <c r="J11" s="39">
        <v>0.04</v>
      </c>
      <c r="K11" s="39">
        <v>90.22</v>
      </c>
      <c r="L11" s="39">
        <v>2.7</v>
      </c>
      <c r="M11" s="39">
        <v>34</v>
      </c>
      <c r="N11" s="39">
        <v>32</v>
      </c>
      <c r="O11" s="39">
        <v>37</v>
      </c>
      <c r="P11" s="39">
        <v>0.77</v>
      </c>
    </row>
    <row r="12" spans="1:16" ht="21">
      <c r="A12" s="38"/>
      <c r="B12" s="34" t="s">
        <v>151</v>
      </c>
      <c r="C12" s="35" t="s">
        <v>152</v>
      </c>
      <c r="D12" s="39">
        <v>7.6</v>
      </c>
      <c r="E12" s="39">
        <v>5.2</v>
      </c>
      <c r="F12" s="39">
        <v>18.600000000000001</v>
      </c>
      <c r="G12" s="39">
        <v>152</v>
      </c>
      <c r="H12" s="35" t="s">
        <v>153</v>
      </c>
      <c r="I12" s="39">
        <v>2.6499999999999999E-2</v>
      </c>
      <c r="J12" s="39">
        <v>5.3499999999999999E-2</v>
      </c>
      <c r="K12" s="39">
        <v>114.13</v>
      </c>
      <c r="L12" s="39">
        <v>1.47</v>
      </c>
      <c r="M12" s="39">
        <v>16.004999999999999</v>
      </c>
      <c r="N12" s="39">
        <v>18.46</v>
      </c>
      <c r="O12" s="39">
        <v>81.599999999999994</v>
      </c>
      <c r="P12" s="39">
        <v>1.1365000000000001</v>
      </c>
    </row>
    <row r="13" spans="1:16" ht="21">
      <c r="A13" s="34"/>
      <c r="B13" s="34" t="s">
        <v>154</v>
      </c>
      <c r="C13" s="35" t="s">
        <v>155</v>
      </c>
      <c r="D13" s="39">
        <v>20.079999999999998</v>
      </c>
      <c r="E13" s="39">
        <v>23.7</v>
      </c>
      <c r="F13" s="39">
        <v>34.21</v>
      </c>
      <c r="G13" s="39">
        <v>390.08</v>
      </c>
      <c r="H13" s="35" t="s">
        <v>156</v>
      </c>
      <c r="I13" s="39">
        <v>9.8000000000000004E-2</v>
      </c>
      <c r="J13" s="39">
        <v>0.38300000000000001</v>
      </c>
      <c r="K13" s="39">
        <v>53.4</v>
      </c>
      <c r="L13" s="39">
        <v>0.7</v>
      </c>
      <c r="M13" s="39">
        <v>430.25</v>
      </c>
      <c r="N13" s="39">
        <v>47.35</v>
      </c>
      <c r="O13" s="39">
        <v>411.27</v>
      </c>
      <c r="P13" s="39">
        <v>1.0900000000000001</v>
      </c>
    </row>
    <row r="14" spans="1:16" ht="21">
      <c r="A14" s="34"/>
      <c r="B14" s="34" t="s">
        <v>157</v>
      </c>
      <c r="C14" s="35" t="s">
        <v>28</v>
      </c>
      <c r="D14" s="39">
        <v>0.08</v>
      </c>
      <c r="E14" s="39">
        <v>0</v>
      </c>
      <c r="F14" s="39">
        <v>21.8</v>
      </c>
      <c r="G14" s="39">
        <v>87.6</v>
      </c>
      <c r="H14" s="35" t="s">
        <v>158</v>
      </c>
      <c r="I14" s="39">
        <v>0</v>
      </c>
      <c r="J14" s="39">
        <v>0</v>
      </c>
      <c r="K14" s="39">
        <v>9</v>
      </c>
      <c r="L14" s="39">
        <v>0.1</v>
      </c>
      <c r="M14" s="39">
        <v>50</v>
      </c>
      <c r="N14" s="39">
        <v>1.26</v>
      </c>
      <c r="O14" s="39">
        <v>2.58</v>
      </c>
      <c r="P14" s="39">
        <v>7.0000000000000007E-2</v>
      </c>
    </row>
    <row r="15" spans="1:16" ht="21">
      <c r="A15" s="34"/>
      <c r="B15" s="34" t="s">
        <v>74</v>
      </c>
      <c r="C15" s="35" t="s">
        <v>52</v>
      </c>
      <c r="D15" s="39">
        <v>3.04</v>
      </c>
      <c r="E15" s="39">
        <v>0.32</v>
      </c>
      <c r="F15" s="39">
        <v>19.68</v>
      </c>
      <c r="G15" s="39">
        <v>93.76</v>
      </c>
      <c r="H15" s="35" t="s">
        <v>53</v>
      </c>
      <c r="I15" s="39">
        <v>4.3999999999999997E-2</v>
      </c>
      <c r="J15" s="39">
        <v>1.2E-2</v>
      </c>
      <c r="K15" s="39">
        <v>0</v>
      </c>
      <c r="L15" s="39">
        <v>0</v>
      </c>
      <c r="M15" s="39">
        <v>8</v>
      </c>
      <c r="N15" s="39">
        <v>5.6</v>
      </c>
      <c r="O15" s="39">
        <v>26</v>
      </c>
      <c r="P15" s="39">
        <v>0.44</v>
      </c>
    </row>
    <row r="16" spans="1:16" ht="21">
      <c r="A16" s="34"/>
      <c r="B16" s="34" t="s">
        <v>33</v>
      </c>
      <c r="C16" s="35">
        <v>30</v>
      </c>
      <c r="D16" s="39">
        <v>1.98</v>
      </c>
      <c r="E16" s="39">
        <v>0.36</v>
      </c>
      <c r="F16" s="39">
        <v>11.88</v>
      </c>
      <c r="G16" s="39">
        <v>51.24</v>
      </c>
      <c r="H16" s="35" t="s">
        <v>35</v>
      </c>
      <c r="I16" s="39">
        <v>0.06</v>
      </c>
      <c r="J16" s="39">
        <v>0.03</v>
      </c>
      <c r="K16" s="39">
        <v>0</v>
      </c>
      <c r="L16" s="39">
        <v>0</v>
      </c>
      <c r="M16" s="39">
        <v>10.5</v>
      </c>
      <c r="N16" s="39">
        <v>14.1</v>
      </c>
      <c r="O16" s="39">
        <v>47.4</v>
      </c>
      <c r="P16" s="39">
        <v>1.17</v>
      </c>
    </row>
    <row r="17" spans="1:16" ht="21">
      <c r="A17" s="35" t="s">
        <v>56</v>
      </c>
      <c r="B17" s="34"/>
      <c r="C17" s="33">
        <v>745</v>
      </c>
      <c r="D17" s="40">
        <f>SUM(D11:D16)</f>
        <v>34.54</v>
      </c>
      <c r="E17" s="40">
        <f>SUM(E11:E16)</f>
        <v>29.69</v>
      </c>
      <c r="F17" s="40">
        <f>SUM(F11:F16)</f>
        <v>126.66</v>
      </c>
      <c r="G17" s="40">
        <f>SUM(G11:G16)</f>
        <v>866.95</v>
      </c>
      <c r="H17" s="33"/>
      <c r="I17" s="40">
        <f t="shared" ref="I17:P17" si="1">SUM(I11:I16)</f>
        <v>0.25850000000000001</v>
      </c>
      <c r="J17" s="40">
        <f t="shared" si="1"/>
        <v>0.51849999999999996</v>
      </c>
      <c r="K17" s="40">
        <f t="shared" si="1"/>
        <v>266.75</v>
      </c>
      <c r="L17" s="40">
        <f t="shared" si="1"/>
        <v>4.97</v>
      </c>
      <c r="M17" s="40">
        <f t="shared" si="1"/>
        <v>548.755</v>
      </c>
      <c r="N17" s="40">
        <f t="shared" si="1"/>
        <v>118.77</v>
      </c>
      <c r="O17" s="40">
        <f t="shared" si="1"/>
        <v>605.85</v>
      </c>
      <c r="P17" s="40">
        <f t="shared" si="1"/>
        <v>4.6764999999999999</v>
      </c>
    </row>
    <row r="18" spans="1:16" ht="21">
      <c r="A18" s="30" t="s">
        <v>59</v>
      </c>
      <c r="B18" s="34" t="s">
        <v>159</v>
      </c>
      <c r="C18" s="35" t="s">
        <v>43</v>
      </c>
      <c r="D18" s="39">
        <v>5.8</v>
      </c>
      <c r="E18" s="39">
        <v>6.5</v>
      </c>
      <c r="F18" s="39">
        <v>6.4</v>
      </c>
      <c r="G18" s="39">
        <v>128.4</v>
      </c>
      <c r="H18" s="35" t="s">
        <v>160</v>
      </c>
      <c r="I18" s="39">
        <v>0.03</v>
      </c>
      <c r="J18" s="39">
        <v>7.0000000000000007E-2</v>
      </c>
      <c r="K18" s="39">
        <v>9.18</v>
      </c>
      <c r="L18" s="39">
        <v>11</v>
      </c>
      <c r="M18" s="39">
        <v>32</v>
      </c>
      <c r="N18" s="39">
        <v>19</v>
      </c>
      <c r="O18" s="39">
        <v>92</v>
      </c>
      <c r="P18" s="39">
        <v>1.35</v>
      </c>
    </row>
    <row r="19" spans="1:16" ht="21">
      <c r="A19" s="34"/>
      <c r="B19" s="34" t="s">
        <v>161</v>
      </c>
      <c r="C19" s="35" t="s">
        <v>28</v>
      </c>
      <c r="D19" s="46">
        <v>1.4</v>
      </c>
      <c r="E19" s="47">
        <v>1.6</v>
      </c>
      <c r="F19" s="47">
        <v>17.7</v>
      </c>
      <c r="G19" s="47">
        <v>91</v>
      </c>
      <c r="H19" s="48" t="s">
        <v>162</v>
      </c>
      <c r="I19" s="39">
        <v>0.03</v>
      </c>
      <c r="J19" s="39">
        <v>0.21</v>
      </c>
      <c r="K19" s="39">
        <v>22.08</v>
      </c>
      <c r="L19" s="39">
        <v>0.9</v>
      </c>
      <c r="M19" s="39">
        <v>179.4</v>
      </c>
      <c r="N19" s="39">
        <v>23.93</v>
      </c>
      <c r="O19" s="39">
        <v>135.9</v>
      </c>
      <c r="P19" s="39">
        <v>0.86</v>
      </c>
    </row>
    <row r="20" spans="1:16" ht="21">
      <c r="A20" s="34"/>
      <c r="B20" s="34" t="s">
        <v>33</v>
      </c>
      <c r="C20" s="35" t="s">
        <v>34</v>
      </c>
      <c r="D20" s="39">
        <v>1.32</v>
      </c>
      <c r="E20" s="39">
        <v>0.24</v>
      </c>
      <c r="F20" s="39">
        <v>7.92</v>
      </c>
      <c r="G20" s="39">
        <v>34.159999999999997</v>
      </c>
      <c r="H20" s="35" t="s">
        <v>35</v>
      </c>
      <c r="I20" s="39">
        <v>3.5999999999999997E-2</v>
      </c>
      <c r="J20" s="39">
        <v>1.6E-2</v>
      </c>
      <c r="K20" s="39">
        <v>0</v>
      </c>
      <c r="L20" s="39">
        <v>0</v>
      </c>
      <c r="M20" s="39">
        <v>7</v>
      </c>
      <c r="N20" s="39">
        <v>9.4</v>
      </c>
      <c r="O20" s="39">
        <v>31.6</v>
      </c>
      <c r="P20" s="39">
        <v>0.78</v>
      </c>
    </row>
    <row r="21" spans="1:16" ht="21">
      <c r="A21" s="49"/>
      <c r="B21" s="49" t="s">
        <v>74</v>
      </c>
      <c r="C21" s="50" t="s">
        <v>34</v>
      </c>
      <c r="D21" s="51">
        <v>1.52</v>
      </c>
      <c r="E21" s="51">
        <v>0.16</v>
      </c>
      <c r="F21" s="51">
        <v>9.84</v>
      </c>
      <c r="G21" s="51">
        <v>46.88</v>
      </c>
      <c r="H21" s="50" t="s">
        <v>53</v>
      </c>
      <c r="I21" s="58">
        <v>2.1999999999999999E-2</v>
      </c>
      <c r="J21" s="39">
        <v>6.0000000000000001E-3</v>
      </c>
      <c r="K21" s="39">
        <v>0</v>
      </c>
      <c r="L21" s="39">
        <v>0</v>
      </c>
      <c r="M21" s="39">
        <v>4</v>
      </c>
      <c r="N21" s="39">
        <v>2.8</v>
      </c>
      <c r="O21" s="39">
        <v>13</v>
      </c>
      <c r="P21" s="39">
        <v>0.22</v>
      </c>
    </row>
    <row r="22" spans="1:16" ht="21">
      <c r="A22" s="49" t="s">
        <v>62</v>
      </c>
      <c r="B22" s="49"/>
      <c r="C22" s="30">
        <v>340</v>
      </c>
      <c r="D22" s="52">
        <f>SUM(D18:D21)</f>
        <v>10.039999999999999</v>
      </c>
      <c r="E22" s="52">
        <f>SUM(E18:E21)</f>
        <v>8.5</v>
      </c>
      <c r="F22" s="52">
        <f>SUM(F18:F21)</f>
        <v>41.86</v>
      </c>
      <c r="G22" s="52">
        <f>SUM(G18:G21)</f>
        <v>300.44</v>
      </c>
      <c r="H22" s="30"/>
      <c r="I22" s="59">
        <f t="shared" ref="I22:P22" si="2">SUM(I18:I21)</f>
        <v>0.11799999999999999</v>
      </c>
      <c r="J22" s="40">
        <f t="shared" si="2"/>
        <v>0.30199999999999999</v>
      </c>
      <c r="K22" s="40">
        <f t="shared" si="2"/>
        <v>31.26</v>
      </c>
      <c r="L22" s="40">
        <f t="shared" si="2"/>
        <v>11.9</v>
      </c>
      <c r="M22" s="40">
        <f t="shared" si="2"/>
        <v>222.4</v>
      </c>
      <c r="N22" s="40">
        <f t="shared" si="2"/>
        <v>55.13</v>
      </c>
      <c r="O22" s="40">
        <f t="shared" si="2"/>
        <v>272.5</v>
      </c>
      <c r="P22" s="40">
        <f t="shared" si="2"/>
        <v>3.21</v>
      </c>
    </row>
    <row r="23" spans="1:16" ht="21">
      <c r="A23" s="33" t="s">
        <v>134</v>
      </c>
      <c r="B23" s="34" t="s">
        <v>163</v>
      </c>
      <c r="C23" s="35">
        <v>60</v>
      </c>
      <c r="D23" s="39">
        <v>1.08</v>
      </c>
      <c r="E23" s="39">
        <v>3.6</v>
      </c>
      <c r="F23" s="39">
        <v>6.36</v>
      </c>
      <c r="G23" s="39">
        <v>62.4</v>
      </c>
      <c r="H23" s="53" t="s">
        <v>164</v>
      </c>
      <c r="I23" s="39">
        <v>2.4E-2</v>
      </c>
      <c r="J23" s="39">
        <v>0.02</v>
      </c>
      <c r="K23" s="39">
        <v>0</v>
      </c>
      <c r="L23" s="39">
        <v>3.42</v>
      </c>
      <c r="M23" s="39">
        <v>16.8</v>
      </c>
      <c r="N23" s="39">
        <v>10.8</v>
      </c>
      <c r="O23" s="39">
        <v>25.2</v>
      </c>
      <c r="P23" s="39">
        <v>0.72</v>
      </c>
    </row>
    <row r="24" spans="1:16" ht="21">
      <c r="A24" s="33" t="s">
        <v>165</v>
      </c>
      <c r="B24" s="44" t="s">
        <v>166</v>
      </c>
      <c r="C24" s="45">
        <v>110</v>
      </c>
      <c r="D24" s="39">
        <v>10</v>
      </c>
      <c r="E24" s="39">
        <v>5.2</v>
      </c>
      <c r="F24" s="39">
        <v>5.2</v>
      </c>
      <c r="G24" s="39">
        <v>108.9</v>
      </c>
      <c r="H24" s="35" t="s">
        <v>167</v>
      </c>
      <c r="I24" s="39">
        <v>0.13</v>
      </c>
      <c r="J24" s="39">
        <v>0.11</v>
      </c>
      <c r="K24" s="39">
        <v>325</v>
      </c>
      <c r="L24" s="39">
        <v>2.84</v>
      </c>
      <c r="M24" s="39">
        <v>28</v>
      </c>
      <c r="N24" s="39">
        <v>35</v>
      </c>
      <c r="O24" s="39">
        <v>157</v>
      </c>
      <c r="P24" s="39">
        <v>0.87</v>
      </c>
    </row>
    <row r="25" spans="1:16" ht="21">
      <c r="A25" s="33" t="s">
        <v>26</v>
      </c>
      <c r="B25" s="44" t="s">
        <v>168</v>
      </c>
      <c r="C25" s="45">
        <v>150</v>
      </c>
      <c r="D25" s="39">
        <v>3.6</v>
      </c>
      <c r="E25" s="39">
        <v>6.75</v>
      </c>
      <c r="F25" s="39">
        <v>23.7</v>
      </c>
      <c r="G25" s="54">
        <v>169.5</v>
      </c>
      <c r="H25" s="55" t="s">
        <v>169</v>
      </c>
      <c r="I25" s="39">
        <v>0.13</v>
      </c>
      <c r="J25" s="39">
        <v>0.12</v>
      </c>
      <c r="K25" s="39">
        <v>27.39</v>
      </c>
      <c r="L25" s="39">
        <v>14.15</v>
      </c>
      <c r="M25" s="39">
        <v>44.99</v>
      </c>
      <c r="N25" s="39">
        <v>30.21</v>
      </c>
      <c r="O25" s="39">
        <v>91.5</v>
      </c>
      <c r="P25" s="39">
        <v>1.1399999999999999</v>
      </c>
    </row>
    <row r="26" spans="1:16" ht="21">
      <c r="A26" s="34"/>
      <c r="B26" s="34" t="s">
        <v>170</v>
      </c>
      <c r="C26" s="35" t="s">
        <v>28</v>
      </c>
      <c r="D26" s="39">
        <v>3.6</v>
      </c>
      <c r="E26" s="39">
        <v>2.7</v>
      </c>
      <c r="F26" s="39">
        <v>28.3</v>
      </c>
      <c r="G26" s="39">
        <v>151.80000000000001</v>
      </c>
      <c r="H26" s="35" t="s">
        <v>118</v>
      </c>
      <c r="I26" s="39">
        <v>0.06</v>
      </c>
      <c r="J26" s="39">
        <v>0.25</v>
      </c>
      <c r="K26" s="39">
        <v>26.49</v>
      </c>
      <c r="L26" s="39">
        <v>1.04</v>
      </c>
      <c r="M26" s="39">
        <v>273.74</v>
      </c>
      <c r="N26" s="39">
        <v>42</v>
      </c>
      <c r="O26" s="39">
        <v>184</v>
      </c>
      <c r="P26" s="39">
        <v>1.17</v>
      </c>
    </row>
    <row r="27" spans="1:16" ht="21">
      <c r="A27" s="34"/>
      <c r="B27" s="34" t="s">
        <v>74</v>
      </c>
      <c r="C27" s="35" t="s">
        <v>34</v>
      </c>
      <c r="D27" s="39">
        <v>1.52</v>
      </c>
      <c r="E27" s="39">
        <v>0.16</v>
      </c>
      <c r="F27" s="39">
        <v>9.84</v>
      </c>
      <c r="G27" s="39">
        <v>46.88</v>
      </c>
      <c r="H27" s="35" t="s">
        <v>53</v>
      </c>
      <c r="I27" s="39">
        <v>2.1999999999999999E-2</v>
      </c>
      <c r="J27" s="39">
        <v>6.0000000000000001E-3</v>
      </c>
      <c r="K27" s="39">
        <v>0</v>
      </c>
      <c r="L27" s="39">
        <v>0</v>
      </c>
      <c r="M27" s="39">
        <v>4</v>
      </c>
      <c r="N27" s="39">
        <v>2.8</v>
      </c>
      <c r="O27" s="39">
        <v>13</v>
      </c>
      <c r="P27" s="39">
        <v>0.22</v>
      </c>
    </row>
    <row r="28" spans="1:16" ht="21">
      <c r="A28" s="34"/>
      <c r="B28" s="34" t="s">
        <v>33</v>
      </c>
      <c r="C28" s="35" t="s">
        <v>34</v>
      </c>
      <c r="D28" s="39">
        <v>1.32</v>
      </c>
      <c r="E28" s="39">
        <v>0.24</v>
      </c>
      <c r="F28" s="39">
        <v>7.92</v>
      </c>
      <c r="G28" s="39">
        <v>34.159999999999997</v>
      </c>
      <c r="H28" s="35" t="s">
        <v>35</v>
      </c>
      <c r="I28" s="39">
        <v>3.5999999999999997E-2</v>
      </c>
      <c r="J28" s="39">
        <v>1.6E-2</v>
      </c>
      <c r="K28" s="39">
        <v>0</v>
      </c>
      <c r="L28" s="39">
        <v>0</v>
      </c>
      <c r="M28" s="39">
        <v>7</v>
      </c>
      <c r="N28" s="39">
        <v>9.4</v>
      </c>
      <c r="O28" s="39">
        <v>31.6</v>
      </c>
      <c r="P28" s="39">
        <v>0.78</v>
      </c>
    </row>
    <row r="29" spans="1:16" ht="21">
      <c r="A29" s="34" t="s">
        <v>36</v>
      </c>
      <c r="B29" s="34"/>
      <c r="C29" s="33">
        <v>560</v>
      </c>
      <c r="D29" s="40">
        <f>SUM(D23:D28)</f>
        <v>21.12</v>
      </c>
      <c r="E29" s="40">
        <f>SUM(E23:E28)</f>
        <v>18.649999999999999</v>
      </c>
      <c r="F29" s="40">
        <f>SUM(F23:F28)</f>
        <v>81.319999999999993</v>
      </c>
      <c r="G29" s="56">
        <f>SUM(G23:G28)</f>
        <v>573.64</v>
      </c>
      <c r="H29" s="33"/>
      <c r="I29" s="40">
        <f t="shared" ref="I29:P29" si="3">SUM(I23:I28)</f>
        <v>0.40200000000000002</v>
      </c>
      <c r="J29" s="40">
        <f t="shared" si="3"/>
        <v>0.52200000000000002</v>
      </c>
      <c r="K29" s="40">
        <f t="shared" si="3"/>
        <v>378.88</v>
      </c>
      <c r="L29" s="40">
        <f t="shared" si="3"/>
        <v>21.45</v>
      </c>
      <c r="M29" s="40">
        <f t="shared" si="3"/>
        <v>374.53</v>
      </c>
      <c r="N29" s="40">
        <f t="shared" si="3"/>
        <v>130.21</v>
      </c>
      <c r="O29" s="40">
        <f t="shared" si="3"/>
        <v>502.3</v>
      </c>
      <c r="P29" s="40">
        <f t="shared" si="3"/>
        <v>4.9000000000000004</v>
      </c>
    </row>
    <row r="30" spans="1:16" ht="21">
      <c r="A30" s="33" t="s">
        <v>45</v>
      </c>
      <c r="B30" s="34" t="s">
        <v>171</v>
      </c>
      <c r="C30" s="35" t="s">
        <v>38</v>
      </c>
      <c r="D30" s="39">
        <v>0.66</v>
      </c>
      <c r="E30" s="39">
        <v>3.66</v>
      </c>
      <c r="F30" s="39">
        <v>3.4</v>
      </c>
      <c r="G30" s="39">
        <v>49.2</v>
      </c>
      <c r="H30" s="57" t="s">
        <v>172</v>
      </c>
      <c r="I30" s="39">
        <v>0.02</v>
      </c>
      <c r="J30" s="39">
        <v>0.02</v>
      </c>
      <c r="K30" s="39">
        <v>125.34</v>
      </c>
      <c r="L30" s="39">
        <v>21.3</v>
      </c>
      <c r="M30" s="39">
        <v>32.64</v>
      </c>
      <c r="N30" s="39">
        <v>10.08</v>
      </c>
      <c r="O30" s="39">
        <v>18.03</v>
      </c>
      <c r="P30" s="39">
        <v>0.34</v>
      </c>
    </row>
    <row r="31" spans="1:16" ht="21">
      <c r="A31" s="34"/>
      <c r="B31" s="34" t="s">
        <v>173</v>
      </c>
      <c r="C31" s="35" t="s">
        <v>28</v>
      </c>
      <c r="D31" s="39">
        <v>2.2999999999999998</v>
      </c>
      <c r="E31" s="39">
        <v>2</v>
      </c>
      <c r="F31" s="39">
        <v>19.399999999999999</v>
      </c>
      <c r="G31" s="39">
        <v>106</v>
      </c>
      <c r="H31" s="35" t="s">
        <v>174</v>
      </c>
      <c r="I31" s="39">
        <v>3.5999999999999997E-2</v>
      </c>
      <c r="J31" s="39">
        <v>7.0199999999999999E-2</v>
      </c>
      <c r="K31" s="39">
        <v>130.19999999999999</v>
      </c>
      <c r="L31" s="39">
        <v>0.48</v>
      </c>
      <c r="M31" s="39">
        <v>19.8</v>
      </c>
      <c r="N31" s="39">
        <v>7.63</v>
      </c>
      <c r="O31" s="39">
        <v>46.34</v>
      </c>
      <c r="P31" s="39">
        <v>0.64</v>
      </c>
    </row>
    <row r="32" spans="1:16" ht="21">
      <c r="A32" s="34"/>
      <c r="B32" s="34" t="s">
        <v>175</v>
      </c>
      <c r="C32" s="35">
        <v>90</v>
      </c>
      <c r="D32" s="39">
        <v>24.8</v>
      </c>
      <c r="E32" s="39">
        <v>16.3</v>
      </c>
      <c r="F32" s="39">
        <v>0.36</v>
      </c>
      <c r="G32" s="39">
        <v>248</v>
      </c>
      <c r="H32" s="35" t="s">
        <v>176</v>
      </c>
      <c r="I32" s="39">
        <v>5.3999999999999999E-2</v>
      </c>
      <c r="J32" s="39">
        <v>9.8000000000000004E-2</v>
      </c>
      <c r="K32" s="39">
        <v>15.08</v>
      </c>
      <c r="L32" s="39">
        <v>0.51700000000000002</v>
      </c>
      <c r="M32" s="39">
        <v>31.77</v>
      </c>
      <c r="N32" s="39">
        <v>16.09</v>
      </c>
      <c r="O32" s="39">
        <v>105</v>
      </c>
      <c r="P32" s="39">
        <v>1.0049999999999999</v>
      </c>
    </row>
    <row r="33" spans="1:16" ht="21">
      <c r="A33" s="34"/>
      <c r="B33" s="34" t="s">
        <v>177</v>
      </c>
      <c r="C33" s="35" t="s">
        <v>47</v>
      </c>
      <c r="D33" s="39">
        <v>5.6</v>
      </c>
      <c r="E33" s="39">
        <v>6.4</v>
      </c>
      <c r="F33" s="39">
        <v>9.4</v>
      </c>
      <c r="G33" s="39">
        <v>121.02</v>
      </c>
      <c r="H33" s="35" t="s">
        <v>178</v>
      </c>
      <c r="I33" s="39">
        <v>0.08</v>
      </c>
      <c r="J33" s="39">
        <v>2.6</v>
      </c>
      <c r="K33" s="39">
        <v>0.02</v>
      </c>
      <c r="L33" s="39">
        <v>0</v>
      </c>
      <c r="M33" s="39">
        <v>240</v>
      </c>
      <c r="N33" s="39">
        <v>180</v>
      </c>
      <c r="O33" s="39">
        <v>28</v>
      </c>
      <c r="P33" s="39">
        <v>0.12</v>
      </c>
    </row>
    <row r="34" spans="1:16" ht="21">
      <c r="A34" s="34"/>
      <c r="B34" s="34" t="s">
        <v>72</v>
      </c>
      <c r="C34" s="35" t="s">
        <v>28</v>
      </c>
      <c r="D34" s="39">
        <v>5.8</v>
      </c>
      <c r="E34" s="39">
        <v>6.6</v>
      </c>
      <c r="F34" s="39">
        <v>9.9</v>
      </c>
      <c r="G34" s="39">
        <v>122</v>
      </c>
      <c r="H34" s="35" t="s">
        <v>73</v>
      </c>
      <c r="I34" s="39">
        <v>2</v>
      </c>
      <c r="J34" s="39">
        <v>0.01</v>
      </c>
      <c r="K34" s="39">
        <v>0.3</v>
      </c>
      <c r="L34" s="39">
        <v>0.04</v>
      </c>
      <c r="M34" s="39">
        <v>4.54</v>
      </c>
      <c r="N34" s="39">
        <v>3.8</v>
      </c>
      <c r="O34" s="39">
        <v>7.2</v>
      </c>
      <c r="P34" s="39">
        <v>0.73799999999999999</v>
      </c>
    </row>
    <row r="35" spans="1:16" ht="21">
      <c r="A35" s="34"/>
      <c r="B35" s="34" t="s">
        <v>74</v>
      </c>
      <c r="C35" s="35" t="s">
        <v>52</v>
      </c>
      <c r="D35" s="39">
        <v>3.04</v>
      </c>
      <c r="E35" s="39">
        <v>0.32</v>
      </c>
      <c r="F35" s="39">
        <v>19.68</v>
      </c>
      <c r="G35" s="39">
        <v>93.76</v>
      </c>
      <c r="H35" s="35" t="s">
        <v>53</v>
      </c>
      <c r="I35" s="39">
        <v>4.3999999999999997E-2</v>
      </c>
      <c r="J35" s="39">
        <v>1.2E-2</v>
      </c>
      <c r="K35" s="39">
        <v>0</v>
      </c>
      <c r="L35" s="39">
        <v>0</v>
      </c>
      <c r="M35" s="39">
        <v>8</v>
      </c>
      <c r="N35" s="39">
        <v>5.6</v>
      </c>
      <c r="O35" s="39">
        <v>26</v>
      </c>
      <c r="P35" s="39">
        <v>0.44</v>
      </c>
    </row>
    <row r="36" spans="1:16" ht="21">
      <c r="A36" s="34"/>
      <c r="B36" s="34" t="s">
        <v>33</v>
      </c>
      <c r="C36" s="35">
        <v>30</v>
      </c>
      <c r="D36" s="39">
        <v>1.98</v>
      </c>
      <c r="E36" s="39">
        <v>0.36</v>
      </c>
      <c r="F36" s="39">
        <v>11.88</v>
      </c>
      <c r="G36" s="39">
        <v>51.24</v>
      </c>
      <c r="H36" s="35" t="s">
        <v>35</v>
      </c>
      <c r="I36" s="39">
        <v>0.06</v>
      </c>
      <c r="J36" s="39">
        <v>0.03</v>
      </c>
      <c r="K36" s="39">
        <v>0</v>
      </c>
      <c r="L36" s="39">
        <v>0</v>
      </c>
      <c r="M36" s="39">
        <v>10.5</v>
      </c>
      <c r="N36" s="39">
        <v>14.1</v>
      </c>
      <c r="O36" s="39">
        <v>47.4</v>
      </c>
      <c r="P36" s="39">
        <v>1.17</v>
      </c>
    </row>
    <row r="37" spans="1:16" ht="21">
      <c r="A37" s="34"/>
      <c r="B37" s="34" t="s">
        <v>54</v>
      </c>
      <c r="C37" s="35">
        <v>120</v>
      </c>
      <c r="D37" s="39">
        <v>0.47</v>
      </c>
      <c r="E37" s="39">
        <v>0</v>
      </c>
      <c r="F37" s="39">
        <v>15.12</v>
      </c>
      <c r="G37" s="39">
        <v>62.4</v>
      </c>
      <c r="H37" s="35" t="s">
        <v>55</v>
      </c>
      <c r="I37" s="39">
        <v>3.3000000000000002E-2</v>
      </c>
      <c r="J37" s="39">
        <v>2.1999999999999999E-2</v>
      </c>
      <c r="K37" s="39">
        <v>5.5</v>
      </c>
      <c r="L37" s="39">
        <v>11</v>
      </c>
      <c r="M37" s="39">
        <v>17.600000000000001</v>
      </c>
      <c r="N37" s="39">
        <v>9.9</v>
      </c>
      <c r="O37" s="39">
        <v>12.1</v>
      </c>
      <c r="P37" s="39">
        <v>2.42</v>
      </c>
    </row>
    <row r="38" spans="1:16" ht="21">
      <c r="A38" s="34" t="s">
        <v>56</v>
      </c>
      <c r="B38" s="34"/>
      <c r="C38" s="33">
        <v>890</v>
      </c>
      <c r="D38" s="40">
        <f>SUM(D30:D37)</f>
        <v>44.65</v>
      </c>
      <c r="E38" s="40">
        <f>SUM(E30:E37)</f>
        <v>35.64</v>
      </c>
      <c r="F38" s="40">
        <f>SUM(F30:F37)</f>
        <v>89.14</v>
      </c>
      <c r="G38" s="40">
        <f>SUM(G30:G37)</f>
        <v>853.62</v>
      </c>
      <c r="H38" s="33"/>
      <c r="I38" s="40">
        <f t="shared" ref="I38:P38" si="4">SUM(I30:I37)</f>
        <v>2.327</v>
      </c>
      <c r="J38" s="40">
        <f t="shared" si="4"/>
        <v>2.8622000000000001</v>
      </c>
      <c r="K38" s="40">
        <f t="shared" si="4"/>
        <v>276.44</v>
      </c>
      <c r="L38" s="40">
        <f t="shared" si="4"/>
        <v>33.337000000000003</v>
      </c>
      <c r="M38" s="40">
        <f t="shared" si="4"/>
        <v>364.85</v>
      </c>
      <c r="N38" s="40">
        <f t="shared" si="4"/>
        <v>247.2</v>
      </c>
      <c r="O38" s="40">
        <f t="shared" si="4"/>
        <v>290.07</v>
      </c>
      <c r="P38" s="40">
        <f t="shared" si="4"/>
        <v>6.8730000000000002</v>
      </c>
    </row>
    <row r="39" spans="1:16" ht="21">
      <c r="A39" s="33" t="s">
        <v>59</v>
      </c>
      <c r="B39" s="34" t="s">
        <v>179</v>
      </c>
      <c r="C39" s="35">
        <v>100</v>
      </c>
      <c r="D39" s="39">
        <v>1.31</v>
      </c>
      <c r="E39" s="39">
        <v>3.7170000000000001</v>
      </c>
      <c r="F39" s="39">
        <v>7.52</v>
      </c>
      <c r="G39" s="39">
        <v>68.489999999999995</v>
      </c>
      <c r="H39" s="35" t="s">
        <v>180</v>
      </c>
      <c r="I39" s="39">
        <v>0.20730000000000001</v>
      </c>
      <c r="J39" s="39">
        <v>3.0300000000000001E-2</v>
      </c>
      <c r="K39" s="39">
        <v>384.7</v>
      </c>
      <c r="L39" s="39">
        <v>4.5599999999999996</v>
      </c>
      <c r="M39" s="39">
        <v>17.13</v>
      </c>
      <c r="N39" s="39">
        <v>17.739999999999998</v>
      </c>
      <c r="O39" s="39">
        <v>42.85</v>
      </c>
      <c r="P39" s="39">
        <v>2.0830000000000002</v>
      </c>
    </row>
    <row r="40" spans="1:16" ht="21">
      <c r="A40" s="34"/>
      <c r="B40" s="34" t="s">
        <v>181</v>
      </c>
      <c r="C40" s="35">
        <v>40</v>
      </c>
      <c r="D40" s="39">
        <v>5.2</v>
      </c>
      <c r="E40" s="39">
        <v>6.9</v>
      </c>
      <c r="F40" s="39">
        <v>11.3</v>
      </c>
      <c r="G40" s="39">
        <v>128.80000000000001</v>
      </c>
      <c r="H40" s="57" t="s">
        <v>182</v>
      </c>
      <c r="I40" s="39">
        <v>2.1999999999999999E-2</v>
      </c>
      <c r="J40" s="39">
        <v>0.05</v>
      </c>
      <c r="K40" s="39">
        <v>71.650000000000006</v>
      </c>
      <c r="L40" s="39">
        <v>0.11</v>
      </c>
      <c r="M40" s="39">
        <v>135.6</v>
      </c>
      <c r="N40" s="39">
        <v>7.35</v>
      </c>
      <c r="O40" s="39">
        <v>84.78</v>
      </c>
      <c r="P40" s="39">
        <v>0.33</v>
      </c>
    </row>
    <row r="41" spans="1:16" ht="21">
      <c r="A41" s="34"/>
      <c r="B41" s="34" t="s">
        <v>49</v>
      </c>
      <c r="C41" s="35" t="s">
        <v>28</v>
      </c>
      <c r="D41" s="39">
        <v>1</v>
      </c>
      <c r="E41" s="39">
        <v>0.15</v>
      </c>
      <c r="F41" s="39">
        <v>20.7</v>
      </c>
      <c r="G41" s="39">
        <v>94</v>
      </c>
      <c r="H41" s="35" t="s">
        <v>32</v>
      </c>
      <c r="I41" s="39">
        <v>0.01</v>
      </c>
      <c r="J41" s="39">
        <v>0.01</v>
      </c>
      <c r="K41" s="39">
        <v>0</v>
      </c>
      <c r="L41" s="39">
        <v>2</v>
      </c>
      <c r="M41" s="39">
        <v>17</v>
      </c>
      <c r="N41" s="39">
        <v>10</v>
      </c>
      <c r="O41" s="39">
        <v>24</v>
      </c>
      <c r="P41" s="39">
        <v>2.8</v>
      </c>
    </row>
    <row r="42" spans="1:16" ht="21">
      <c r="A42" s="34"/>
      <c r="B42" s="34" t="s">
        <v>33</v>
      </c>
      <c r="C42" s="35" t="s">
        <v>34</v>
      </c>
      <c r="D42" s="39">
        <v>1.32</v>
      </c>
      <c r="E42" s="39">
        <v>0.24</v>
      </c>
      <c r="F42" s="39">
        <v>7.92</v>
      </c>
      <c r="G42" s="39">
        <v>34.159999999999997</v>
      </c>
      <c r="H42" s="35" t="s">
        <v>35</v>
      </c>
      <c r="I42" s="39">
        <v>3.5999999999999997E-2</v>
      </c>
      <c r="J42" s="39">
        <v>1.6E-2</v>
      </c>
      <c r="K42" s="39">
        <v>0</v>
      </c>
      <c r="L42" s="39">
        <v>0</v>
      </c>
      <c r="M42" s="39">
        <v>7</v>
      </c>
      <c r="N42" s="39">
        <v>9.4</v>
      </c>
      <c r="O42" s="39">
        <v>31.6</v>
      </c>
      <c r="P42" s="39">
        <v>0.78</v>
      </c>
    </row>
    <row r="43" spans="1:16" ht="21">
      <c r="A43" s="34" t="s">
        <v>62</v>
      </c>
      <c r="B43" s="34"/>
      <c r="C43" s="33">
        <v>355</v>
      </c>
      <c r="D43" s="40">
        <f>SUM(D39:D42)</f>
        <v>8.83</v>
      </c>
      <c r="E43" s="40">
        <f>SUM(E39:E42)</f>
        <v>11.007</v>
      </c>
      <c r="F43" s="40">
        <f>SUM(F39:F42)</f>
        <v>47.44</v>
      </c>
      <c r="G43" s="40">
        <f>SUM(G39:G42)</f>
        <v>325.45</v>
      </c>
      <c r="H43" s="33"/>
      <c r="I43" s="40">
        <f t="shared" ref="I43:P43" si="5">SUM(I39:I42)</f>
        <v>0.27529999999999999</v>
      </c>
      <c r="J43" s="40">
        <f t="shared" si="5"/>
        <v>0.10630000000000001</v>
      </c>
      <c r="K43" s="40">
        <f t="shared" si="5"/>
        <v>456.35</v>
      </c>
      <c r="L43" s="40">
        <f t="shared" si="5"/>
        <v>6.67</v>
      </c>
      <c r="M43" s="40">
        <f t="shared" si="5"/>
        <v>176.73</v>
      </c>
      <c r="N43" s="40">
        <f t="shared" si="5"/>
        <v>44.49</v>
      </c>
      <c r="O43" s="40">
        <f t="shared" si="5"/>
        <v>183.23</v>
      </c>
      <c r="P43" s="40">
        <f t="shared" si="5"/>
        <v>5.9930000000000003</v>
      </c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P41"/>
  <sheetViews>
    <sheetView topLeftCell="A9" zoomScale="80" zoomScaleNormal="80" workbookViewId="0">
      <selection activeCell="G28" sqref="G28"/>
    </sheetView>
  </sheetViews>
  <sheetFormatPr defaultColWidth="9" defaultRowHeight="14.4"/>
  <cols>
    <col min="1" max="1" width="22.33203125" customWidth="1"/>
    <col min="2" max="2" width="55.6640625" customWidth="1"/>
    <col min="3" max="3" width="12" customWidth="1"/>
    <col min="4" max="5" width="10.5546875" customWidth="1"/>
    <col min="6" max="6" width="14.33203125" customWidth="1"/>
    <col min="7" max="7" width="14.6640625" customWidth="1"/>
    <col min="8" max="8" width="16" customWidth="1"/>
    <col min="9" max="10" width="9.5546875" customWidth="1"/>
    <col min="11" max="11" width="11" customWidth="1"/>
    <col min="12" max="12" width="10.6640625" customWidth="1"/>
    <col min="13" max="13" width="10.33203125" customWidth="1"/>
    <col min="14" max="14" width="10.88671875" customWidth="1"/>
    <col min="15" max="15" width="10.6640625" customWidth="1"/>
    <col min="16" max="16" width="9.5546875" customWidth="1"/>
  </cols>
  <sheetData>
    <row r="2" spans="1:16" ht="20.399999999999999">
      <c r="A2" s="80" t="s">
        <v>0</v>
      </c>
      <c r="B2" s="30" t="s">
        <v>1</v>
      </c>
      <c r="C2" s="30" t="s">
        <v>2</v>
      </c>
      <c r="D2" s="82" t="s">
        <v>3</v>
      </c>
      <c r="E2" s="83"/>
      <c r="F2" s="84"/>
      <c r="G2" s="30" t="s">
        <v>4</v>
      </c>
      <c r="H2" s="30" t="s">
        <v>5</v>
      </c>
      <c r="I2" s="80" t="s">
        <v>6</v>
      </c>
      <c r="J2" s="80" t="s">
        <v>7</v>
      </c>
      <c r="K2" s="80" t="s">
        <v>8</v>
      </c>
      <c r="L2" s="80" t="s">
        <v>9</v>
      </c>
      <c r="M2" s="80" t="s">
        <v>10</v>
      </c>
      <c r="N2" s="80" t="s">
        <v>11</v>
      </c>
      <c r="O2" s="80" t="s">
        <v>12</v>
      </c>
      <c r="P2" s="80" t="s">
        <v>13</v>
      </c>
    </row>
    <row r="3" spans="1:16" ht="20.399999999999999">
      <c r="A3" s="81"/>
      <c r="B3" s="31" t="s">
        <v>14</v>
      </c>
      <c r="C3" s="31" t="s">
        <v>14</v>
      </c>
      <c r="D3" s="32" t="s">
        <v>15</v>
      </c>
      <c r="E3" s="32" t="s">
        <v>16</v>
      </c>
      <c r="F3" s="32" t="s">
        <v>17</v>
      </c>
      <c r="G3" s="31" t="s">
        <v>18</v>
      </c>
      <c r="H3" s="31" t="s">
        <v>19</v>
      </c>
      <c r="I3" s="81"/>
      <c r="J3" s="81"/>
      <c r="K3" s="81"/>
      <c r="L3" s="81"/>
      <c r="M3" s="81"/>
      <c r="N3" s="81"/>
      <c r="O3" s="81"/>
      <c r="P3" s="81"/>
    </row>
    <row r="4" spans="1:16" ht="21">
      <c r="A4" s="33" t="s">
        <v>134</v>
      </c>
      <c r="B4" s="34" t="s">
        <v>183</v>
      </c>
      <c r="C4" s="35" t="s">
        <v>155</v>
      </c>
      <c r="D4" s="36">
        <v>20.92</v>
      </c>
      <c r="E4" s="36">
        <v>27.77</v>
      </c>
      <c r="F4" s="36">
        <v>47.69</v>
      </c>
      <c r="G4" s="36">
        <v>440.66</v>
      </c>
      <c r="H4" s="36" t="s">
        <v>184</v>
      </c>
      <c r="I4" s="36">
        <v>0.09</v>
      </c>
      <c r="J4" s="36">
        <v>0.31</v>
      </c>
      <c r="K4" s="36">
        <v>51.11</v>
      </c>
      <c r="L4" s="36">
        <v>0.66</v>
      </c>
      <c r="M4" s="36">
        <v>544.26</v>
      </c>
      <c r="N4" s="36">
        <v>44.77</v>
      </c>
      <c r="O4" s="36">
        <v>373.15</v>
      </c>
      <c r="P4" s="36">
        <v>0.95</v>
      </c>
    </row>
    <row r="5" spans="1:16" ht="21">
      <c r="A5" s="33" t="s">
        <v>185</v>
      </c>
      <c r="B5" s="34" t="s">
        <v>131</v>
      </c>
      <c r="C5" s="35" t="s">
        <v>28</v>
      </c>
      <c r="D5" s="36">
        <v>0.01</v>
      </c>
      <c r="E5" s="36">
        <v>0</v>
      </c>
      <c r="F5" s="36">
        <v>15</v>
      </c>
      <c r="G5" s="36">
        <v>60</v>
      </c>
      <c r="H5" s="36" t="s">
        <v>133</v>
      </c>
      <c r="I5" s="36">
        <v>2</v>
      </c>
      <c r="J5" s="36">
        <v>0.01</v>
      </c>
      <c r="K5" s="36">
        <v>0.3</v>
      </c>
      <c r="L5" s="36">
        <v>0.04</v>
      </c>
      <c r="M5" s="36">
        <v>4.54</v>
      </c>
      <c r="N5" s="36">
        <v>3.8</v>
      </c>
      <c r="O5" s="36">
        <v>7.2</v>
      </c>
      <c r="P5" s="36">
        <v>0.73799999999999999</v>
      </c>
    </row>
    <row r="6" spans="1:16" ht="21">
      <c r="A6" s="33" t="s">
        <v>26</v>
      </c>
      <c r="B6" s="34" t="s">
        <v>142</v>
      </c>
      <c r="C6" s="35">
        <v>30</v>
      </c>
      <c r="D6" s="36">
        <v>0</v>
      </c>
      <c r="E6" s="36">
        <v>0</v>
      </c>
      <c r="F6" s="36">
        <v>19.850000000000001</v>
      </c>
      <c r="G6" s="36">
        <v>24</v>
      </c>
      <c r="H6" s="36" t="s">
        <v>32</v>
      </c>
      <c r="I6" s="36">
        <v>0</v>
      </c>
      <c r="J6" s="36">
        <v>0</v>
      </c>
      <c r="K6" s="36">
        <v>0</v>
      </c>
      <c r="L6" s="36">
        <v>0</v>
      </c>
      <c r="M6" s="36">
        <v>0.83</v>
      </c>
      <c r="N6" s="36">
        <v>0.83</v>
      </c>
      <c r="O6" s="36">
        <v>0</v>
      </c>
      <c r="P6" s="36">
        <v>0.08</v>
      </c>
    </row>
    <row r="7" spans="1:16" ht="21">
      <c r="A7" s="34"/>
      <c r="B7" s="34" t="s">
        <v>54</v>
      </c>
      <c r="C7" s="35">
        <v>120</v>
      </c>
      <c r="D7" s="36">
        <v>0.47</v>
      </c>
      <c r="E7" s="36">
        <v>0</v>
      </c>
      <c r="F7" s="36">
        <v>15.12</v>
      </c>
      <c r="G7" s="36">
        <v>62.4</v>
      </c>
      <c r="H7" s="36" t="s">
        <v>55</v>
      </c>
      <c r="I7" s="36">
        <v>3.3000000000000002E-2</v>
      </c>
      <c r="J7" s="36">
        <v>2.1999999999999999E-2</v>
      </c>
      <c r="K7" s="36">
        <v>5.5</v>
      </c>
      <c r="L7" s="36">
        <v>11</v>
      </c>
      <c r="M7" s="36">
        <v>17.600000000000001</v>
      </c>
      <c r="N7" s="36">
        <v>9.9</v>
      </c>
      <c r="O7" s="36">
        <v>12.1</v>
      </c>
      <c r="P7" s="36">
        <v>2.42</v>
      </c>
    </row>
    <row r="8" spans="1:16" ht="21">
      <c r="A8" s="34" t="s">
        <v>36</v>
      </c>
      <c r="B8" s="34"/>
      <c r="C8" s="33">
        <v>525</v>
      </c>
      <c r="D8" s="37">
        <f t="shared" ref="D8:G8" si="0">SUM(D4:D7)</f>
        <v>21.4</v>
      </c>
      <c r="E8" s="37">
        <f t="shared" si="0"/>
        <v>27.77</v>
      </c>
      <c r="F8" s="37">
        <f t="shared" si="0"/>
        <v>97.66</v>
      </c>
      <c r="G8" s="37">
        <f t="shared" si="0"/>
        <v>587.05999999999995</v>
      </c>
      <c r="H8" s="36"/>
      <c r="I8" s="37">
        <f t="shared" ref="I8:P8" si="1">SUM(I4:I7)</f>
        <v>2.1230000000000002</v>
      </c>
      <c r="J8" s="37">
        <f t="shared" si="1"/>
        <v>0.34200000000000003</v>
      </c>
      <c r="K8" s="37">
        <f t="shared" si="1"/>
        <v>56.91</v>
      </c>
      <c r="L8" s="37">
        <f t="shared" si="1"/>
        <v>11.7</v>
      </c>
      <c r="M8" s="37">
        <f t="shared" si="1"/>
        <v>567.23</v>
      </c>
      <c r="N8" s="37">
        <f t="shared" si="1"/>
        <v>59.3</v>
      </c>
      <c r="O8" s="37">
        <f t="shared" si="1"/>
        <v>392.45</v>
      </c>
      <c r="P8" s="37">
        <f t="shared" si="1"/>
        <v>4.1879999999999997</v>
      </c>
    </row>
    <row r="9" spans="1:16" ht="21">
      <c r="B9" s="34" t="s">
        <v>186</v>
      </c>
      <c r="C9" s="35" t="s">
        <v>38</v>
      </c>
      <c r="D9" s="36">
        <v>0.8</v>
      </c>
      <c r="E9" s="36">
        <v>2.76</v>
      </c>
      <c r="F9" s="36">
        <v>6.18</v>
      </c>
      <c r="G9" s="36">
        <v>52.8</v>
      </c>
      <c r="H9" s="36" t="s">
        <v>187</v>
      </c>
      <c r="I9" s="36">
        <v>0.02</v>
      </c>
      <c r="J9" s="36">
        <v>0.02</v>
      </c>
      <c r="K9" s="36">
        <v>121.5</v>
      </c>
      <c r="L9" s="36">
        <v>23.1</v>
      </c>
      <c r="M9" s="36">
        <v>40.5</v>
      </c>
      <c r="N9" s="36">
        <v>10.5</v>
      </c>
      <c r="O9" s="36">
        <v>19.5</v>
      </c>
      <c r="P9" s="36">
        <v>0.36</v>
      </c>
    </row>
    <row r="10" spans="1:16" ht="21">
      <c r="A10" s="34"/>
      <c r="B10" s="34" t="s">
        <v>188</v>
      </c>
      <c r="C10" s="35">
        <v>200</v>
      </c>
      <c r="D10" s="36">
        <v>2</v>
      </c>
      <c r="E10" s="36">
        <v>2.4</v>
      </c>
      <c r="F10" s="36">
        <v>14.6</v>
      </c>
      <c r="G10" s="36">
        <v>90</v>
      </c>
      <c r="H10" s="36" t="s">
        <v>189</v>
      </c>
      <c r="I10" s="36">
        <v>0.06</v>
      </c>
      <c r="J10" s="36">
        <v>0.05</v>
      </c>
      <c r="K10" s="36">
        <v>106.48</v>
      </c>
      <c r="L10" s="36">
        <v>5.28</v>
      </c>
      <c r="M10" s="36">
        <v>27.6</v>
      </c>
      <c r="N10" s="36">
        <v>17.579999999999998</v>
      </c>
      <c r="O10" s="36">
        <v>44.4</v>
      </c>
      <c r="P10" s="36">
        <v>0.65</v>
      </c>
    </row>
    <row r="11" spans="1:16" ht="21">
      <c r="A11" s="34"/>
      <c r="B11" s="79" t="s">
        <v>190</v>
      </c>
      <c r="C11" s="35">
        <v>90</v>
      </c>
      <c r="D11" s="36">
        <v>13.6</v>
      </c>
      <c r="E11" s="36">
        <v>13.8</v>
      </c>
      <c r="F11" s="36">
        <v>2.7</v>
      </c>
      <c r="G11" s="36">
        <v>190.8</v>
      </c>
      <c r="H11" s="36" t="s">
        <v>191</v>
      </c>
      <c r="I11" s="36">
        <v>0.16</v>
      </c>
      <c r="J11" s="36">
        <v>0.14000000000000001</v>
      </c>
      <c r="K11" s="36">
        <v>19.12</v>
      </c>
      <c r="L11" s="36">
        <v>0.36</v>
      </c>
      <c r="M11" s="36">
        <v>23.4</v>
      </c>
      <c r="N11" s="36">
        <v>27.2</v>
      </c>
      <c r="O11" s="36">
        <v>179.11</v>
      </c>
      <c r="P11" s="36">
        <v>0.61</v>
      </c>
    </row>
    <row r="12" spans="1:16" ht="21">
      <c r="A12" s="33" t="s">
        <v>45</v>
      </c>
      <c r="B12" s="34" t="s">
        <v>46</v>
      </c>
      <c r="C12" s="35">
        <v>150</v>
      </c>
      <c r="D12" s="36">
        <v>3.1</v>
      </c>
      <c r="E12" s="36">
        <v>6.9</v>
      </c>
      <c r="F12" s="36">
        <v>26.2</v>
      </c>
      <c r="G12" s="36">
        <v>180</v>
      </c>
      <c r="H12" s="36" t="s">
        <v>48</v>
      </c>
      <c r="I12" s="36">
        <v>0.12</v>
      </c>
      <c r="J12" s="36">
        <v>0.11</v>
      </c>
      <c r="K12" s="36">
        <v>19.78</v>
      </c>
      <c r="L12" s="36">
        <v>5.0999999999999996</v>
      </c>
      <c r="M12" s="36">
        <v>41.99</v>
      </c>
      <c r="N12" s="36">
        <v>28.2</v>
      </c>
      <c r="O12" s="36">
        <v>85.4</v>
      </c>
      <c r="P12" s="36">
        <v>1.06</v>
      </c>
    </row>
    <row r="13" spans="1:16" ht="21">
      <c r="A13" s="38"/>
      <c r="B13" s="34" t="s">
        <v>49</v>
      </c>
      <c r="C13" s="35" t="s">
        <v>28</v>
      </c>
      <c r="D13" s="36">
        <v>1</v>
      </c>
      <c r="E13" s="36">
        <v>0</v>
      </c>
      <c r="F13" s="36">
        <v>24.4</v>
      </c>
      <c r="G13" s="36">
        <v>101.6</v>
      </c>
      <c r="H13" s="36" t="s">
        <v>50</v>
      </c>
      <c r="I13" s="36">
        <v>0.01</v>
      </c>
      <c r="J13" s="36">
        <v>0.01</v>
      </c>
      <c r="K13" s="36">
        <v>0</v>
      </c>
      <c r="L13" s="36">
        <v>2</v>
      </c>
      <c r="M13" s="36">
        <v>17</v>
      </c>
      <c r="N13" s="36">
        <v>10</v>
      </c>
      <c r="O13" s="36">
        <v>24</v>
      </c>
      <c r="P13" s="36">
        <v>2.8</v>
      </c>
    </row>
    <row r="14" spans="1:16" ht="21">
      <c r="A14" s="34"/>
      <c r="B14" s="34" t="s">
        <v>51</v>
      </c>
      <c r="C14" s="35" t="s">
        <v>52</v>
      </c>
      <c r="D14" s="36">
        <v>3.04</v>
      </c>
      <c r="E14" s="36">
        <v>0.32</v>
      </c>
      <c r="F14" s="36">
        <v>19.68</v>
      </c>
      <c r="G14" s="36">
        <v>93.76</v>
      </c>
      <c r="H14" s="36" t="s">
        <v>53</v>
      </c>
      <c r="I14" s="36">
        <v>4.3999999999999997E-2</v>
      </c>
      <c r="J14" s="36">
        <v>1.2E-2</v>
      </c>
      <c r="K14" s="36">
        <v>0</v>
      </c>
      <c r="L14" s="36">
        <v>0</v>
      </c>
      <c r="M14" s="36">
        <v>8</v>
      </c>
      <c r="N14" s="36">
        <v>5.6</v>
      </c>
      <c r="O14" s="36">
        <v>26</v>
      </c>
      <c r="P14" s="36">
        <v>0.44</v>
      </c>
    </row>
    <row r="15" spans="1:16" ht="21">
      <c r="A15" s="34"/>
      <c r="B15" s="34" t="s">
        <v>33</v>
      </c>
      <c r="C15" s="35">
        <v>30</v>
      </c>
      <c r="D15" s="36">
        <v>1.98</v>
      </c>
      <c r="E15" s="36">
        <v>0.36</v>
      </c>
      <c r="F15" s="36">
        <v>11.88</v>
      </c>
      <c r="G15" s="36">
        <v>51.24</v>
      </c>
      <c r="H15" s="36" t="s">
        <v>35</v>
      </c>
      <c r="I15" s="36">
        <v>0.06</v>
      </c>
      <c r="J15" s="36">
        <v>0.03</v>
      </c>
      <c r="K15" s="36">
        <v>0</v>
      </c>
      <c r="L15" s="36">
        <v>0</v>
      </c>
      <c r="M15" s="36">
        <v>10.5</v>
      </c>
      <c r="N15" s="36">
        <v>14.1</v>
      </c>
      <c r="O15" s="36">
        <v>47.4</v>
      </c>
      <c r="P15" s="36">
        <v>1.17</v>
      </c>
    </row>
    <row r="16" spans="1:16" ht="21">
      <c r="A16" s="35" t="s">
        <v>56</v>
      </c>
      <c r="B16" s="34"/>
      <c r="C16" s="33">
        <v>770</v>
      </c>
      <c r="D16" s="37">
        <f t="shared" ref="D16:G16" si="2">SUM(D9:D15)</f>
        <v>25.52</v>
      </c>
      <c r="E16" s="37">
        <f t="shared" si="2"/>
        <v>26.54</v>
      </c>
      <c r="F16" s="37">
        <f t="shared" si="2"/>
        <v>105.64</v>
      </c>
      <c r="G16" s="37">
        <f t="shared" si="2"/>
        <v>760.2</v>
      </c>
      <c r="H16" s="36"/>
      <c r="I16" s="37">
        <f t="shared" ref="I16:P16" si="3">SUM(I9:I15)</f>
        <v>0.47399999999999998</v>
      </c>
      <c r="J16" s="37">
        <f t="shared" si="3"/>
        <v>0.372</v>
      </c>
      <c r="K16" s="37">
        <f t="shared" si="3"/>
        <v>266.88</v>
      </c>
      <c r="L16" s="37">
        <f t="shared" si="3"/>
        <v>35.840000000000003</v>
      </c>
      <c r="M16" s="37">
        <f t="shared" si="3"/>
        <v>168.99</v>
      </c>
      <c r="N16" s="37">
        <f t="shared" si="3"/>
        <v>113.18</v>
      </c>
      <c r="O16" s="37">
        <f t="shared" si="3"/>
        <v>425.81</v>
      </c>
      <c r="P16" s="37">
        <f t="shared" si="3"/>
        <v>7.09</v>
      </c>
    </row>
    <row r="17" spans="1:16" ht="21">
      <c r="A17" s="34"/>
      <c r="B17" s="34" t="s">
        <v>192</v>
      </c>
      <c r="C17" s="35">
        <v>150</v>
      </c>
      <c r="D17" s="36">
        <v>17.100000000000001</v>
      </c>
      <c r="E17" s="36">
        <v>19.5</v>
      </c>
      <c r="F17" s="36">
        <v>16.3</v>
      </c>
      <c r="G17" s="36">
        <v>310</v>
      </c>
      <c r="H17" s="36" t="s">
        <v>193</v>
      </c>
      <c r="I17" s="36">
        <v>1.3</v>
      </c>
      <c r="J17" s="36">
        <v>0.86</v>
      </c>
      <c r="K17" s="36">
        <v>22.72</v>
      </c>
      <c r="L17" s="36">
        <v>17.39</v>
      </c>
      <c r="M17" s="36">
        <v>20.440000000000001</v>
      </c>
      <c r="N17" s="36">
        <v>37.57</v>
      </c>
      <c r="O17" s="36">
        <v>202</v>
      </c>
      <c r="P17" s="36">
        <v>1.94</v>
      </c>
    </row>
    <row r="18" spans="1:16" ht="21">
      <c r="A18" s="33" t="s">
        <v>59</v>
      </c>
      <c r="B18" s="34" t="s">
        <v>170</v>
      </c>
      <c r="C18" s="35" t="s">
        <v>28</v>
      </c>
      <c r="D18" s="36">
        <v>3.6</v>
      </c>
      <c r="E18" s="36">
        <v>2.7</v>
      </c>
      <c r="F18" s="36">
        <v>28.3</v>
      </c>
      <c r="G18" s="36">
        <v>151.80000000000001</v>
      </c>
      <c r="H18" s="36" t="s">
        <v>118</v>
      </c>
      <c r="I18" s="36">
        <v>0.06</v>
      </c>
      <c r="J18" s="36">
        <v>0.25</v>
      </c>
      <c r="K18" s="36">
        <v>26.49</v>
      </c>
      <c r="L18" s="36">
        <v>1.04</v>
      </c>
      <c r="M18" s="36">
        <v>273.74</v>
      </c>
      <c r="N18" s="36">
        <v>42</v>
      </c>
      <c r="O18" s="36">
        <v>184</v>
      </c>
      <c r="P18" s="36">
        <v>1.17</v>
      </c>
    </row>
    <row r="19" spans="1:16" ht="21">
      <c r="B19" s="34" t="s">
        <v>33</v>
      </c>
      <c r="C19" s="35" t="s">
        <v>34</v>
      </c>
      <c r="D19" s="36">
        <v>1.32</v>
      </c>
      <c r="E19" s="36">
        <v>0.24</v>
      </c>
      <c r="F19" s="36">
        <v>7.92</v>
      </c>
      <c r="G19" s="36">
        <v>34.159999999999997</v>
      </c>
      <c r="H19" s="36" t="s">
        <v>35</v>
      </c>
      <c r="I19" s="36">
        <v>3.5999999999999997E-2</v>
      </c>
      <c r="J19" s="36">
        <v>1.6E-2</v>
      </c>
      <c r="K19" s="36">
        <v>0</v>
      </c>
      <c r="L19" s="36">
        <v>0</v>
      </c>
      <c r="M19" s="36">
        <v>7</v>
      </c>
      <c r="N19" s="36">
        <v>9.4</v>
      </c>
      <c r="O19" s="36">
        <v>31.6</v>
      </c>
      <c r="P19" s="36">
        <v>0.78</v>
      </c>
    </row>
    <row r="20" spans="1:16" ht="21">
      <c r="A20" s="34" t="s">
        <v>62</v>
      </c>
      <c r="B20" s="34"/>
      <c r="C20" s="33">
        <v>370</v>
      </c>
      <c r="D20" s="37">
        <f t="shared" ref="D20:G20" si="4">SUM(D17:D19)</f>
        <v>22.02</v>
      </c>
      <c r="E20" s="37">
        <f t="shared" si="4"/>
        <v>22.44</v>
      </c>
      <c r="F20" s="37">
        <f t="shared" si="4"/>
        <v>52.52</v>
      </c>
      <c r="G20" s="37">
        <f t="shared" si="4"/>
        <v>495.96</v>
      </c>
      <c r="H20" s="37"/>
      <c r="I20" s="37">
        <f t="shared" ref="I20:P20" si="5">SUM(I17:I19)</f>
        <v>1.3959999999999999</v>
      </c>
      <c r="J20" s="37">
        <f t="shared" si="5"/>
        <v>1.1259999999999999</v>
      </c>
      <c r="K20" s="37">
        <f t="shared" si="5"/>
        <v>49.21</v>
      </c>
      <c r="L20" s="37">
        <f t="shared" si="5"/>
        <v>18.43</v>
      </c>
      <c r="M20" s="37">
        <f t="shared" si="5"/>
        <v>301.18</v>
      </c>
      <c r="N20" s="37">
        <f t="shared" si="5"/>
        <v>88.97</v>
      </c>
      <c r="O20" s="37">
        <f t="shared" si="5"/>
        <v>417.6</v>
      </c>
      <c r="P20" s="37">
        <f t="shared" si="5"/>
        <v>3.89</v>
      </c>
    </row>
    <row r="21" spans="1:16" ht="21">
      <c r="A21" s="33" t="s">
        <v>194</v>
      </c>
      <c r="B21" s="34" t="s">
        <v>195</v>
      </c>
      <c r="C21" s="35">
        <v>200</v>
      </c>
      <c r="D21" s="39">
        <v>15.79</v>
      </c>
      <c r="E21" s="39">
        <v>15.75</v>
      </c>
      <c r="F21" s="39">
        <v>16.64</v>
      </c>
      <c r="G21" s="39">
        <v>263.81</v>
      </c>
      <c r="H21" s="35" t="s">
        <v>196</v>
      </c>
      <c r="I21" s="39">
        <v>0.13</v>
      </c>
      <c r="J21" s="39">
        <v>0.19</v>
      </c>
      <c r="K21" s="39">
        <v>27.3</v>
      </c>
      <c r="L21" s="39">
        <v>9.5299999999999994</v>
      </c>
      <c r="M21" s="39">
        <v>36</v>
      </c>
      <c r="N21" s="39">
        <v>45</v>
      </c>
      <c r="O21" s="39">
        <v>201</v>
      </c>
      <c r="P21" s="39">
        <v>3.23</v>
      </c>
    </row>
    <row r="22" spans="1:16" ht="21">
      <c r="A22" s="33" t="s">
        <v>26</v>
      </c>
      <c r="B22" s="34" t="s">
        <v>157</v>
      </c>
      <c r="C22" s="35" t="s">
        <v>28</v>
      </c>
      <c r="D22" s="39">
        <v>0.08</v>
      </c>
      <c r="E22" s="39">
        <v>0</v>
      </c>
      <c r="F22" s="39">
        <v>21.8</v>
      </c>
      <c r="G22" s="39">
        <v>87.6</v>
      </c>
      <c r="H22" s="35" t="s">
        <v>158</v>
      </c>
      <c r="I22" s="39">
        <v>0</v>
      </c>
      <c r="J22" s="39">
        <v>0</v>
      </c>
      <c r="K22" s="39">
        <v>9</v>
      </c>
      <c r="L22" s="39">
        <v>0.1</v>
      </c>
      <c r="M22" s="39">
        <v>50</v>
      </c>
      <c r="N22" s="39">
        <v>1.26</v>
      </c>
      <c r="O22" s="39">
        <v>2.58</v>
      </c>
      <c r="P22" s="39">
        <v>7.0000000000000007E-2</v>
      </c>
    </row>
    <row r="23" spans="1:16" ht="21">
      <c r="A23" s="34"/>
      <c r="B23" s="34" t="s">
        <v>74</v>
      </c>
      <c r="C23" s="35" t="s">
        <v>34</v>
      </c>
      <c r="D23" s="39">
        <v>1.52</v>
      </c>
      <c r="E23" s="39">
        <v>0.16</v>
      </c>
      <c r="F23" s="39">
        <v>9.84</v>
      </c>
      <c r="G23" s="39">
        <v>46.88</v>
      </c>
      <c r="H23" s="35" t="s">
        <v>53</v>
      </c>
      <c r="I23" s="39">
        <v>2.1999999999999999E-2</v>
      </c>
      <c r="J23" s="39">
        <v>6.0000000000000001E-3</v>
      </c>
      <c r="K23" s="39">
        <v>0</v>
      </c>
      <c r="L23" s="39">
        <v>0</v>
      </c>
      <c r="M23" s="39">
        <v>4</v>
      </c>
      <c r="N23" s="39">
        <v>2.8</v>
      </c>
      <c r="O23" s="39">
        <v>13</v>
      </c>
      <c r="P23" s="39">
        <v>0.22</v>
      </c>
    </row>
    <row r="24" spans="1:16" ht="21">
      <c r="A24" s="34"/>
      <c r="B24" s="34" t="s">
        <v>33</v>
      </c>
      <c r="C24" s="35" t="s">
        <v>34</v>
      </c>
      <c r="D24" s="39">
        <v>1.32</v>
      </c>
      <c r="E24" s="39">
        <v>0.24</v>
      </c>
      <c r="F24" s="39">
        <v>7.92</v>
      </c>
      <c r="G24" s="39">
        <v>34.159999999999997</v>
      </c>
      <c r="H24" s="35" t="s">
        <v>35</v>
      </c>
      <c r="I24" s="39">
        <v>3.5999999999999997E-2</v>
      </c>
      <c r="J24" s="39">
        <v>1.6E-2</v>
      </c>
      <c r="K24" s="39">
        <v>0</v>
      </c>
      <c r="L24" s="39">
        <v>0</v>
      </c>
      <c r="M24" s="39">
        <v>7</v>
      </c>
      <c r="N24" s="39">
        <v>9.4</v>
      </c>
      <c r="O24" s="39">
        <v>31.6</v>
      </c>
      <c r="P24" s="39">
        <v>0.78</v>
      </c>
    </row>
    <row r="25" spans="1:16" ht="21">
      <c r="A25" s="34"/>
      <c r="B25" s="34" t="s">
        <v>54</v>
      </c>
      <c r="C25" s="35">
        <v>120</v>
      </c>
      <c r="D25" s="39">
        <v>0.47</v>
      </c>
      <c r="E25" s="39">
        <v>0</v>
      </c>
      <c r="F25" s="39">
        <v>15.12</v>
      </c>
      <c r="G25" s="39">
        <v>62.4</v>
      </c>
      <c r="H25" s="35" t="s">
        <v>55</v>
      </c>
      <c r="I25" s="39">
        <v>4.3999999999999997E-2</v>
      </c>
      <c r="J25" s="39">
        <v>3.3000000000000002E-2</v>
      </c>
      <c r="K25" s="39">
        <v>0</v>
      </c>
      <c r="L25" s="39">
        <v>10</v>
      </c>
      <c r="M25" s="39">
        <v>8</v>
      </c>
      <c r="N25" s="39">
        <v>44</v>
      </c>
      <c r="O25" s="39">
        <v>28</v>
      </c>
      <c r="P25" s="39">
        <v>0.6</v>
      </c>
    </row>
    <row r="26" spans="1:16" ht="21">
      <c r="A26" s="34" t="s">
        <v>36</v>
      </c>
      <c r="B26" s="34"/>
      <c r="C26" s="33">
        <v>560</v>
      </c>
      <c r="D26" s="40">
        <f>SUM(D21:D25)</f>
        <v>19.18</v>
      </c>
      <c r="E26" s="40">
        <f>SUM(E21:E25)</f>
        <v>16.149999999999999</v>
      </c>
      <c r="F26" s="40">
        <f>SUM(F21:F25)</f>
        <v>71.319999999999993</v>
      </c>
      <c r="G26" s="40">
        <f>SUM(G21:G25)</f>
        <v>494.85</v>
      </c>
      <c r="H26" s="33"/>
      <c r="I26" s="40">
        <f t="shared" ref="I26:P26" si="6">SUM(I21:I25)</f>
        <v>0.23200000000000001</v>
      </c>
      <c r="J26" s="40">
        <f t="shared" si="6"/>
        <v>0.245</v>
      </c>
      <c r="K26" s="40">
        <f t="shared" si="6"/>
        <v>36.299999999999997</v>
      </c>
      <c r="L26" s="40">
        <f t="shared" si="6"/>
        <v>19.63</v>
      </c>
      <c r="M26" s="40">
        <f t="shared" si="6"/>
        <v>105</v>
      </c>
      <c r="N26" s="40">
        <f t="shared" si="6"/>
        <v>102.46</v>
      </c>
      <c r="O26" s="40">
        <f t="shared" si="6"/>
        <v>276.18</v>
      </c>
      <c r="P26" s="40">
        <f t="shared" si="6"/>
        <v>4.9000000000000004</v>
      </c>
    </row>
    <row r="27" spans="1:16" ht="21">
      <c r="A27" s="33" t="s">
        <v>45</v>
      </c>
      <c r="B27" s="34" t="s">
        <v>103</v>
      </c>
      <c r="C27" s="35" t="s">
        <v>38</v>
      </c>
      <c r="D27" s="39">
        <v>0.66</v>
      </c>
      <c r="E27" s="39">
        <v>0.12</v>
      </c>
      <c r="F27" s="39">
        <v>7.26</v>
      </c>
      <c r="G27" s="39">
        <v>33</v>
      </c>
      <c r="H27" s="35" t="s">
        <v>104</v>
      </c>
      <c r="I27" s="39">
        <v>0.03</v>
      </c>
      <c r="J27" s="39">
        <v>0.03</v>
      </c>
      <c r="K27" s="39">
        <v>56</v>
      </c>
      <c r="L27" s="39">
        <v>3.23</v>
      </c>
      <c r="M27" s="39">
        <v>18</v>
      </c>
      <c r="N27" s="39">
        <v>23</v>
      </c>
      <c r="O27" s="39">
        <v>37</v>
      </c>
      <c r="P27" s="39">
        <v>0.65</v>
      </c>
    </row>
    <row r="28" spans="1:16" ht="21">
      <c r="A28" s="34"/>
      <c r="B28" s="34" t="s">
        <v>197</v>
      </c>
      <c r="C28" s="35" t="s">
        <v>113</v>
      </c>
      <c r="D28" s="39">
        <v>2</v>
      </c>
      <c r="E28" s="39">
        <v>4.3</v>
      </c>
      <c r="F28" s="39">
        <v>10</v>
      </c>
      <c r="G28" s="39">
        <v>88</v>
      </c>
      <c r="H28" s="35" t="s">
        <v>198</v>
      </c>
      <c r="I28" s="39">
        <v>3.5999999999999997E-2</v>
      </c>
      <c r="J28" s="39">
        <v>4.02E-2</v>
      </c>
      <c r="K28" s="39">
        <v>120.7</v>
      </c>
      <c r="L28" s="39">
        <v>10.118</v>
      </c>
      <c r="M28" s="39">
        <v>29</v>
      </c>
      <c r="N28" s="39">
        <v>16.669</v>
      </c>
      <c r="O28" s="39">
        <v>34.869999999999997</v>
      </c>
      <c r="P28" s="39">
        <v>0.624</v>
      </c>
    </row>
    <row r="29" spans="1:16" ht="21">
      <c r="A29" s="34"/>
      <c r="B29" s="34" t="s">
        <v>199</v>
      </c>
      <c r="C29" s="35">
        <v>90</v>
      </c>
      <c r="D29" s="39">
        <v>13</v>
      </c>
      <c r="E29" s="39">
        <v>17.399999999999999</v>
      </c>
      <c r="F29" s="39">
        <v>19.899999999999999</v>
      </c>
      <c r="G29" s="39">
        <v>289.8</v>
      </c>
      <c r="H29" s="35" t="s">
        <v>116</v>
      </c>
      <c r="I29" s="39">
        <v>4.4999999999999998E-2</v>
      </c>
      <c r="J29" s="39">
        <v>0.11</v>
      </c>
      <c r="K29" s="39">
        <v>1.86</v>
      </c>
      <c r="L29" s="39">
        <v>0.37</v>
      </c>
      <c r="M29" s="39">
        <v>36.799999999999997</v>
      </c>
      <c r="N29" s="39">
        <v>20.91</v>
      </c>
      <c r="O29" s="39">
        <v>145.63</v>
      </c>
      <c r="P29" s="39">
        <v>1.1399999999999999</v>
      </c>
    </row>
    <row r="30" spans="1:16" ht="21">
      <c r="A30" s="34"/>
      <c r="B30" s="34" t="s">
        <v>200</v>
      </c>
      <c r="C30" s="35" t="s">
        <v>47</v>
      </c>
      <c r="D30" s="39">
        <v>3.4</v>
      </c>
      <c r="E30" s="39">
        <v>6.1</v>
      </c>
      <c r="F30" s="39">
        <v>22.8</v>
      </c>
      <c r="G30" s="39">
        <v>163</v>
      </c>
      <c r="H30" s="35" t="s">
        <v>110</v>
      </c>
      <c r="I30" s="39">
        <v>0.06</v>
      </c>
      <c r="J30" s="39">
        <v>0.03</v>
      </c>
      <c r="K30" s="39">
        <v>18.39</v>
      </c>
      <c r="L30" s="39">
        <v>0</v>
      </c>
      <c r="M30" s="39">
        <v>12</v>
      </c>
      <c r="N30" s="39">
        <v>7.2</v>
      </c>
      <c r="O30" s="39">
        <v>50</v>
      </c>
      <c r="P30" s="39">
        <v>0.72</v>
      </c>
    </row>
    <row r="31" spans="1:16" ht="21">
      <c r="A31" s="34"/>
      <c r="B31" s="34" t="s">
        <v>89</v>
      </c>
      <c r="C31" s="35" t="s">
        <v>28</v>
      </c>
      <c r="D31" s="39">
        <v>3.76</v>
      </c>
      <c r="E31" s="39">
        <v>3.2</v>
      </c>
      <c r="F31" s="39">
        <v>26.7</v>
      </c>
      <c r="G31" s="39">
        <v>150</v>
      </c>
      <c r="H31" s="35" t="s">
        <v>90</v>
      </c>
      <c r="I31" s="39">
        <v>0.06</v>
      </c>
      <c r="J31" s="39">
        <v>0.24</v>
      </c>
      <c r="K31" s="39">
        <v>26.44</v>
      </c>
      <c r="L31" s="39">
        <v>1.04</v>
      </c>
      <c r="M31" s="39">
        <v>270.35000000000002</v>
      </c>
      <c r="N31" s="39">
        <v>31.2</v>
      </c>
      <c r="O31" s="39">
        <v>167.2</v>
      </c>
      <c r="P31" s="39">
        <v>0.57999999999999996</v>
      </c>
    </row>
    <row r="32" spans="1:16" ht="21">
      <c r="A32" s="34"/>
      <c r="B32" s="34" t="s">
        <v>74</v>
      </c>
      <c r="C32" s="35">
        <v>50</v>
      </c>
      <c r="D32" s="39">
        <v>3.8</v>
      </c>
      <c r="E32" s="39">
        <v>0.4</v>
      </c>
      <c r="F32" s="39">
        <v>24.6</v>
      </c>
      <c r="G32" s="39">
        <v>117.2</v>
      </c>
      <c r="H32" s="35" t="s">
        <v>53</v>
      </c>
      <c r="I32" s="39">
        <v>5.5E-2</v>
      </c>
      <c r="J32" s="39">
        <v>1.4999999999999999E-2</v>
      </c>
      <c r="K32" s="39">
        <v>0</v>
      </c>
      <c r="L32" s="39">
        <v>0</v>
      </c>
      <c r="M32" s="39">
        <v>10</v>
      </c>
      <c r="N32" s="39">
        <v>7</v>
      </c>
      <c r="O32" s="39">
        <v>32.5</v>
      </c>
      <c r="P32" s="39">
        <v>0.55000000000000004</v>
      </c>
    </row>
    <row r="33" spans="1:16" ht="21">
      <c r="A33" s="34"/>
      <c r="B33" s="34" t="s">
        <v>33</v>
      </c>
      <c r="C33" s="35">
        <v>30</v>
      </c>
      <c r="D33" s="39">
        <v>1.98</v>
      </c>
      <c r="E33" s="39">
        <v>0.36</v>
      </c>
      <c r="F33" s="39">
        <v>11.88</v>
      </c>
      <c r="G33" s="39">
        <v>51.24</v>
      </c>
      <c r="H33" s="35" t="s">
        <v>35</v>
      </c>
      <c r="I33" s="39">
        <v>0.06</v>
      </c>
      <c r="J33" s="39">
        <v>0.03</v>
      </c>
      <c r="K33" s="39">
        <v>0</v>
      </c>
      <c r="L33" s="39">
        <v>0</v>
      </c>
      <c r="M33" s="39">
        <v>10.5</v>
      </c>
      <c r="N33" s="39">
        <v>14.1</v>
      </c>
      <c r="O33" s="39">
        <v>47.4</v>
      </c>
      <c r="P33" s="39">
        <v>1.17</v>
      </c>
    </row>
    <row r="34" spans="1:16" ht="21">
      <c r="A34" s="34" t="s">
        <v>56</v>
      </c>
      <c r="B34" s="34"/>
      <c r="C34" s="33">
        <v>785</v>
      </c>
      <c r="D34" s="40">
        <f>SUM(D27:D33)</f>
        <v>28.6</v>
      </c>
      <c r="E34" s="40">
        <f>SUM(E27:E33)</f>
        <v>31.88</v>
      </c>
      <c r="F34" s="40">
        <f>SUM(F27:F33)</f>
        <v>123.14</v>
      </c>
      <c r="G34" s="40">
        <f>SUM(G27:G33)</f>
        <v>892.24</v>
      </c>
      <c r="H34" s="33"/>
      <c r="I34" s="40">
        <f t="shared" ref="I34:P34" si="7">SUM(I27:I33)</f>
        <v>0.34599999999999997</v>
      </c>
      <c r="J34" s="40">
        <f t="shared" si="7"/>
        <v>0.49519999999999997</v>
      </c>
      <c r="K34" s="40">
        <f t="shared" si="7"/>
        <v>223.39</v>
      </c>
      <c r="L34" s="40">
        <f t="shared" si="7"/>
        <v>14.757999999999999</v>
      </c>
      <c r="M34" s="40">
        <f t="shared" si="7"/>
        <v>386.65</v>
      </c>
      <c r="N34" s="40">
        <f t="shared" si="7"/>
        <v>120.07899999999999</v>
      </c>
      <c r="O34" s="40">
        <f t="shared" si="7"/>
        <v>514.6</v>
      </c>
      <c r="P34" s="40">
        <f t="shared" si="7"/>
        <v>5.4340000000000002</v>
      </c>
    </row>
    <row r="35" spans="1:16" ht="21">
      <c r="A35" s="33" t="s">
        <v>59</v>
      </c>
      <c r="B35" s="34" t="s">
        <v>201</v>
      </c>
      <c r="C35" s="35" t="s">
        <v>28</v>
      </c>
      <c r="D35" s="39">
        <v>5.6</v>
      </c>
      <c r="E35" s="39">
        <v>6.4</v>
      </c>
      <c r="F35" s="39">
        <v>7.6</v>
      </c>
      <c r="G35" s="39">
        <v>110</v>
      </c>
      <c r="H35" s="35" t="s">
        <v>102</v>
      </c>
      <c r="I35" s="39">
        <v>0.06</v>
      </c>
      <c r="J35" s="39">
        <v>0.26</v>
      </c>
      <c r="K35" s="39">
        <v>44</v>
      </c>
      <c r="L35" s="39">
        <v>1.8</v>
      </c>
      <c r="M35" s="39">
        <v>242</v>
      </c>
      <c r="N35" s="39">
        <v>30</v>
      </c>
      <c r="O35" s="39">
        <v>188</v>
      </c>
      <c r="P35" s="39">
        <v>0.2</v>
      </c>
    </row>
    <row r="36" spans="1:16" ht="21">
      <c r="A36" s="34"/>
      <c r="B36" s="34" t="s">
        <v>30</v>
      </c>
      <c r="C36" s="35" t="s">
        <v>31</v>
      </c>
      <c r="D36" s="39">
        <v>4.6399999999999997</v>
      </c>
      <c r="E36" s="39">
        <v>0.99</v>
      </c>
      <c r="F36" s="39">
        <v>26.11</v>
      </c>
      <c r="G36" s="39">
        <v>132</v>
      </c>
      <c r="H36" s="35" t="s">
        <v>32</v>
      </c>
      <c r="I36" s="39">
        <v>0.08</v>
      </c>
      <c r="J36" s="39">
        <v>0.06</v>
      </c>
      <c r="K36" s="39">
        <v>3</v>
      </c>
      <c r="L36" s="39">
        <v>0.13</v>
      </c>
      <c r="M36" s="39">
        <v>30.2</v>
      </c>
      <c r="N36" s="39">
        <v>18.3</v>
      </c>
      <c r="O36" s="39">
        <v>51.7</v>
      </c>
      <c r="P36" s="39">
        <v>0.73</v>
      </c>
    </row>
    <row r="37" spans="1:16" ht="21">
      <c r="A37" s="34"/>
      <c r="B37" s="34" t="s">
        <v>119</v>
      </c>
      <c r="C37" s="35">
        <v>150</v>
      </c>
      <c r="D37" s="39">
        <v>16.5</v>
      </c>
      <c r="E37" s="39">
        <v>9.3000000000000007</v>
      </c>
      <c r="F37" s="39">
        <v>36.15</v>
      </c>
      <c r="G37" s="39">
        <v>253.5</v>
      </c>
      <c r="H37" s="35" t="s">
        <v>121</v>
      </c>
      <c r="I37" s="39">
        <v>0.09</v>
      </c>
      <c r="J37" s="39">
        <v>0.03</v>
      </c>
      <c r="K37" s="39">
        <v>2</v>
      </c>
      <c r="L37" s="39">
        <v>2</v>
      </c>
      <c r="M37" s="39">
        <v>84.8</v>
      </c>
      <c r="N37" s="39">
        <v>17.600000000000001</v>
      </c>
      <c r="O37" s="39">
        <v>114</v>
      </c>
      <c r="P37" s="39">
        <v>1.17</v>
      </c>
    </row>
    <row r="38" spans="1:16" ht="21">
      <c r="A38" s="34" t="s">
        <v>62</v>
      </c>
      <c r="B38" s="34"/>
      <c r="C38" s="33">
        <v>350</v>
      </c>
      <c r="D38" s="40">
        <f>SUM(D35:D37)</f>
        <v>26.74</v>
      </c>
      <c r="E38" s="40">
        <f>SUM(E35:E37)</f>
        <v>16.690000000000001</v>
      </c>
      <c r="F38" s="40">
        <f>SUM(F35:F37)</f>
        <v>69.86</v>
      </c>
      <c r="G38" s="40">
        <f>SUM(G35:G37)</f>
        <v>495.5</v>
      </c>
      <c r="H38" s="33"/>
      <c r="I38" s="40">
        <f t="shared" ref="I38:P38" si="8">SUM(I35:I37)</f>
        <v>0.23</v>
      </c>
      <c r="J38" s="40">
        <f t="shared" si="8"/>
        <v>0.35</v>
      </c>
      <c r="K38" s="40">
        <f t="shared" si="8"/>
        <v>49</v>
      </c>
      <c r="L38" s="40">
        <f t="shared" si="8"/>
        <v>3.93</v>
      </c>
      <c r="M38" s="40">
        <f t="shared" si="8"/>
        <v>357</v>
      </c>
      <c r="N38" s="40">
        <f t="shared" si="8"/>
        <v>65.900000000000006</v>
      </c>
      <c r="O38" s="40">
        <f t="shared" si="8"/>
        <v>353.7</v>
      </c>
      <c r="P38" s="40">
        <f t="shared" si="8"/>
        <v>2.1</v>
      </c>
    </row>
    <row r="39" spans="1:16">
      <c r="A39" t="s">
        <v>202</v>
      </c>
      <c r="B39" t="s">
        <v>203</v>
      </c>
    </row>
    <row r="40" spans="1:16">
      <c r="B40" t="s">
        <v>204</v>
      </c>
    </row>
    <row r="41" spans="1:16">
      <c r="C41" s="41"/>
      <c r="D41" s="42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</row>
  </sheetData>
  <mergeCells count="10">
    <mergeCell ref="D2:F2"/>
    <mergeCell ref="A2:A3"/>
    <mergeCell ref="I2:I3"/>
    <mergeCell ref="J2:J3"/>
    <mergeCell ref="K2:K3"/>
    <mergeCell ref="L2:L3"/>
    <mergeCell ref="M2:M3"/>
    <mergeCell ref="N2:N3"/>
    <mergeCell ref="O2:O3"/>
    <mergeCell ref="P2:P3"/>
  </mergeCells>
  <pageMargins left="0.7" right="0.7" top="0.75" bottom="0.75" header="0.3" footer="0.3"/>
  <pageSetup paperSize="9" scale="55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N28"/>
  <sheetViews>
    <sheetView workbookViewId="0">
      <selection activeCell="P14" sqref="P14"/>
    </sheetView>
  </sheetViews>
  <sheetFormatPr defaultColWidth="9" defaultRowHeight="14.4"/>
  <cols>
    <col min="1" max="1" width="19.6640625" customWidth="1"/>
    <col min="2" max="2" width="10.88671875" customWidth="1"/>
    <col min="3" max="4" width="10.44140625" customWidth="1"/>
    <col min="5" max="5" width="12.33203125" customWidth="1"/>
    <col min="6" max="6" width="16" customWidth="1"/>
    <col min="7" max="7" width="8.5546875" customWidth="1"/>
    <col min="8" max="8" width="8" customWidth="1"/>
  </cols>
  <sheetData>
    <row r="3" spans="1:14" ht="18">
      <c r="A3" s="92" t="s">
        <v>205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ht="15.6">
      <c r="A4" s="13"/>
      <c r="B4" s="13"/>
      <c r="C4" s="13"/>
      <c r="D4" s="13"/>
      <c r="E4" s="13"/>
      <c r="F4" s="13"/>
    </row>
    <row r="5" spans="1:14" ht="18.75" customHeight="1">
      <c r="A5" s="94" t="s">
        <v>206</v>
      </c>
      <c r="B5" s="21" t="s">
        <v>207</v>
      </c>
      <c r="C5" s="21" t="s">
        <v>208</v>
      </c>
      <c r="D5" s="24" t="s">
        <v>209</v>
      </c>
      <c r="E5" s="93" t="s">
        <v>210</v>
      </c>
      <c r="F5" s="93"/>
      <c r="G5" s="95" t="s">
        <v>6</v>
      </c>
      <c r="H5" s="95" t="s">
        <v>7</v>
      </c>
      <c r="I5" s="95" t="s">
        <v>8</v>
      </c>
      <c r="J5" s="95" t="s">
        <v>9</v>
      </c>
      <c r="K5" s="95" t="s">
        <v>10</v>
      </c>
      <c r="L5" s="95" t="s">
        <v>11</v>
      </c>
      <c r="M5" s="95" t="s">
        <v>12</v>
      </c>
      <c r="N5" s="95" t="s">
        <v>13</v>
      </c>
    </row>
    <row r="6" spans="1:14" ht="15.6">
      <c r="A6" s="94"/>
      <c r="B6" s="2" t="s">
        <v>211</v>
      </c>
      <c r="C6" s="2" t="s">
        <v>211</v>
      </c>
      <c r="D6" s="2" t="s">
        <v>211</v>
      </c>
      <c r="E6" s="4" t="s">
        <v>212</v>
      </c>
      <c r="F6" s="4" t="s">
        <v>213</v>
      </c>
      <c r="G6" s="96"/>
      <c r="H6" s="96"/>
      <c r="I6" s="96"/>
      <c r="J6" s="96"/>
      <c r="K6" s="96"/>
      <c r="L6" s="96"/>
      <c r="M6" s="96"/>
      <c r="N6" s="96"/>
    </row>
    <row r="7" spans="1:14" ht="15.6">
      <c r="A7" s="4">
        <v>1</v>
      </c>
      <c r="B7" s="5">
        <v>16.91</v>
      </c>
      <c r="C7" s="5">
        <v>15.03</v>
      </c>
      <c r="D7" s="5">
        <v>80.94</v>
      </c>
      <c r="E7" s="5">
        <v>525.35</v>
      </c>
      <c r="F7" s="6">
        <f>SUM(E7*100/E19)</f>
        <v>22.3553191489362</v>
      </c>
      <c r="G7" s="5">
        <v>0.19</v>
      </c>
      <c r="H7" s="5">
        <v>0.35</v>
      </c>
      <c r="I7" s="5">
        <v>101.38</v>
      </c>
      <c r="J7" s="5">
        <v>2.23</v>
      </c>
      <c r="K7" s="5">
        <v>457.4</v>
      </c>
      <c r="L7" s="5">
        <v>73.45</v>
      </c>
      <c r="M7" s="5">
        <v>384.8</v>
      </c>
      <c r="N7" s="5">
        <v>2.69</v>
      </c>
    </row>
    <row r="8" spans="1:14" ht="15.6">
      <c r="A8" s="4">
        <v>2</v>
      </c>
      <c r="B8" s="5">
        <v>25.37</v>
      </c>
      <c r="C8" s="5">
        <v>30.21</v>
      </c>
      <c r="D8" s="5">
        <v>81.05</v>
      </c>
      <c r="E8" s="5">
        <v>608.12</v>
      </c>
      <c r="F8" s="6">
        <f>E8*100/E19</f>
        <v>25.877446808510602</v>
      </c>
      <c r="G8" s="5">
        <v>0.42</v>
      </c>
      <c r="H8" s="5">
        <v>2.86</v>
      </c>
      <c r="I8" s="5">
        <v>88.1</v>
      </c>
      <c r="J8" s="5">
        <v>18.350000000000001</v>
      </c>
      <c r="K8" s="5">
        <v>311.56</v>
      </c>
      <c r="L8" s="5">
        <v>344.11</v>
      </c>
      <c r="M8" s="5">
        <v>419.03</v>
      </c>
      <c r="N8" s="5">
        <v>5.9</v>
      </c>
    </row>
    <row r="9" spans="1:14" ht="15.6">
      <c r="A9" s="4">
        <v>3</v>
      </c>
      <c r="B9" s="5">
        <v>18.38</v>
      </c>
      <c r="C9" s="5">
        <v>14.37</v>
      </c>
      <c r="D9" s="5">
        <v>73.989999999999995</v>
      </c>
      <c r="E9" s="5">
        <v>492.34</v>
      </c>
      <c r="F9" s="6">
        <f>E9*100/E19</f>
        <v>20.950638297872299</v>
      </c>
      <c r="G9" s="5">
        <v>0.26</v>
      </c>
      <c r="H9" s="5">
        <v>2.86</v>
      </c>
      <c r="I9" s="5">
        <v>168.46</v>
      </c>
      <c r="J9" s="5">
        <v>44.85</v>
      </c>
      <c r="K9" s="5">
        <v>364.99</v>
      </c>
      <c r="L9" s="5">
        <v>155.37</v>
      </c>
      <c r="M9" s="5">
        <v>415.69</v>
      </c>
      <c r="N9" s="5">
        <v>3.62</v>
      </c>
    </row>
    <row r="10" spans="1:14" ht="15.6">
      <c r="A10" s="4">
        <v>4</v>
      </c>
      <c r="B10" s="5">
        <f>'3,4'!D28</f>
        <v>26.259999999999998</v>
      </c>
      <c r="C10" s="5">
        <f>'3,4'!E28</f>
        <v>22.019999999999996</v>
      </c>
      <c r="D10" s="5">
        <f>'3,4'!F28</f>
        <v>93.92</v>
      </c>
      <c r="E10" s="5">
        <f>'3,4'!G28</f>
        <v>679.14</v>
      </c>
      <c r="F10" s="6">
        <f>E10*100/E19</f>
        <v>28.899574468085106</v>
      </c>
      <c r="G10" s="5">
        <f>'3,4'!I28</f>
        <v>0.17800000000000002</v>
      </c>
      <c r="H10" s="5">
        <f>'3,4'!J28</f>
        <v>0.20200000000000001</v>
      </c>
      <c r="I10" s="5">
        <f>'3,4'!K28</f>
        <v>680.84</v>
      </c>
      <c r="J10" s="5">
        <f>'3,4'!L28</f>
        <v>6.8000000000000007</v>
      </c>
      <c r="K10" s="5">
        <f>'3,4'!M28</f>
        <v>97</v>
      </c>
      <c r="L10" s="5">
        <f>'3,4'!N28</f>
        <v>65.7</v>
      </c>
      <c r="M10" s="5">
        <f>'3,4'!O28</f>
        <v>267.02999999999997</v>
      </c>
      <c r="N10" s="5">
        <f>'3,4'!P28</f>
        <v>5.17</v>
      </c>
    </row>
    <row r="11" spans="1:14" ht="15.6">
      <c r="A11" s="4">
        <v>5</v>
      </c>
      <c r="B11" s="5">
        <f>'5,6'!D10</f>
        <v>18.75</v>
      </c>
      <c r="C11" s="5">
        <f>'5,6'!E10</f>
        <v>27.75</v>
      </c>
      <c r="D11" s="5">
        <f>'5,6'!F10</f>
        <v>75.209999999999994</v>
      </c>
      <c r="E11" s="5">
        <f>'5,6'!G10</f>
        <v>592.14</v>
      </c>
      <c r="F11" s="6">
        <f>E11*100/E19</f>
        <v>25.197446808510637</v>
      </c>
      <c r="G11" s="5">
        <f>'5,6'!I10</f>
        <v>0.22800000000000001</v>
      </c>
      <c r="H11" s="5">
        <f>'5,6'!J10</f>
        <v>0.192</v>
      </c>
      <c r="I11" s="5">
        <f>'5,6'!K10</f>
        <v>457.57</v>
      </c>
      <c r="J11" s="5">
        <f>'5,6'!L10</f>
        <v>12.94</v>
      </c>
      <c r="K11" s="5">
        <f>'5,6'!M10</f>
        <v>150.69999999999999</v>
      </c>
      <c r="L11" s="5">
        <f>'5,6'!N10</f>
        <v>95.9</v>
      </c>
      <c r="M11" s="5">
        <f>'5,6'!O10</f>
        <v>298.20999999999998</v>
      </c>
      <c r="N11" s="5">
        <f>'5,6'!P10</f>
        <v>3.69</v>
      </c>
    </row>
    <row r="12" spans="1:14" ht="15.6">
      <c r="A12" s="4">
        <v>6</v>
      </c>
      <c r="B12" s="5">
        <f>'5,6'!D28</f>
        <v>20.010000000000002</v>
      </c>
      <c r="C12" s="5">
        <f>'5,6'!E28</f>
        <v>25.55</v>
      </c>
      <c r="D12" s="5">
        <f>'5,6'!F28</f>
        <v>57.63</v>
      </c>
      <c r="E12" s="5">
        <f>'5,6'!G28</f>
        <v>544.14</v>
      </c>
      <c r="F12" s="6">
        <f>E12*100/E19</f>
        <v>23.154893617021301</v>
      </c>
      <c r="G12" s="5">
        <f>'5,6'!I28</f>
        <v>0.28799999999999998</v>
      </c>
      <c r="H12" s="5">
        <f>'5,6'!J28</f>
        <v>1.472</v>
      </c>
      <c r="I12" s="5">
        <f>'5,6'!K28</f>
        <v>203.4</v>
      </c>
      <c r="J12" s="5">
        <f>'5,6'!L28</f>
        <v>7.9</v>
      </c>
      <c r="K12" s="5">
        <f>'5,6'!M28</f>
        <v>177.2</v>
      </c>
      <c r="L12" s="5">
        <f>'5,6'!N28</f>
        <v>62.2</v>
      </c>
      <c r="M12" s="5">
        <f>'5,6'!O28</f>
        <v>297.39999999999998</v>
      </c>
      <c r="N12" s="5">
        <f>'5,6'!P28</f>
        <v>5.61</v>
      </c>
    </row>
    <row r="13" spans="1:14" ht="15.6">
      <c r="A13" s="4">
        <v>7</v>
      </c>
      <c r="B13" s="5">
        <f>'7,8'!D10</f>
        <v>19.54</v>
      </c>
      <c r="C13" s="5">
        <f>'7,8'!E10</f>
        <v>15.9</v>
      </c>
      <c r="D13" s="5">
        <f>'7,8'!F10</f>
        <v>81.56</v>
      </c>
      <c r="E13" s="5">
        <f>'7,8'!G10</f>
        <v>546.04</v>
      </c>
      <c r="F13" s="6">
        <f>E13*100/E19</f>
        <v>23.235744680851099</v>
      </c>
      <c r="G13" s="5">
        <f>'7,8'!I10</f>
        <v>0.27929999999999999</v>
      </c>
      <c r="H13" s="5">
        <f>'7,8'!J10</f>
        <v>0.24790000000000001</v>
      </c>
      <c r="I13" s="5">
        <f>'7,8'!K10</f>
        <v>140.58000000000001</v>
      </c>
      <c r="J13" s="5">
        <f>'7,8'!L10</f>
        <v>26.431999999999999</v>
      </c>
      <c r="K13" s="5">
        <f>'7,8'!M10</f>
        <v>106.71</v>
      </c>
      <c r="L13" s="5">
        <f>'7,8'!N10</f>
        <v>78.382999999999996</v>
      </c>
      <c r="M13" s="5">
        <f>'7,8'!O10</f>
        <v>260.20999999999998</v>
      </c>
      <c r="N13" s="5">
        <f>'7,8'!P10</f>
        <v>7.0155000000000003</v>
      </c>
    </row>
    <row r="14" spans="1:14" ht="15.6">
      <c r="A14" s="4">
        <v>8</v>
      </c>
      <c r="B14" s="5">
        <f>'7,8'!D29</f>
        <v>21.12</v>
      </c>
      <c r="C14" s="5">
        <f>'7,8'!E29</f>
        <v>18.649999999999999</v>
      </c>
      <c r="D14" s="5">
        <f>'7,8'!F29</f>
        <v>81.319999999999993</v>
      </c>
      <c r="E14" s="5">
        <f>'7,8'!G29</f>
        <v>573.64</v>
      </c>
      <c r="F14" s="6">
        <f>E14*100/E19</f>
        <v>24.4102127659574</v>
      </c>
      <c r="G14" s="5">
        <f>'7,8'!I29</f>
        <v>0.40200000000000002</v>
      </c>
      <c r="H14" s="5">
        <f>'7,8'!J29</f>
        <v>0.52200000000000002</v>
      </c>
      <c r="I14" s="5">
        <f>'7,8'!K29</f>
        <v>378.88</v>
      </c>
      <c r="J14" s="5">
        <f>'7,8'!L29</f>
        <v>21.45</v>
      </c>
      <c r="K14" s="5">
        <f>'7,8'!M29</f>
        <v>374.53</v>
      </c>
      <c r="L14" s="5">
        <f>'7,8'!N29</f>
        <v>130.21</v>
      </c>
      <c r="M14" s="5">
        <f>'7,8'!O29</f>
        <v>502.3</v>
      </c>
      <c r="N14" s="5">
        <f>'7,8'!P29</f>
        <v>4.9000000000000004</v>
      </c>
    </row>
    <row r="15" spans="1:14" ht="15.6">
      <c r="A15" s="4">
        <v>9</v>
      </c>
      <c r="B15" s="5">
        <v>21.56</v>
      </c>
      <c r="C15" s="5">
        <v>28.21</v>
      </c>
      <c r="D15" s="5">
        <v>87.56</v>
      </c>
      <c r="E15" s="5">
        <v>554.04999999999995</v>
      </c>
      <c r="F15" s="6">
        <f>E15*100/E19</f>
        <v>23.576595744680802</v>
      </c>
      <c r="G15" s="5">
        <v>2.12</v>
      </c>
      <c r="H15" s="5">
        <v>0.34</v>
      </c>
      <c r="I15" s="5">
        <v>56.91</v>
      </c>
      <c r="J15" s="5">
        <v>11.7</v>
      </c>
      <c r="K15" s="5">
        <v>567.23</v>
      </c>
      <c r="L15" s="5">
        <v>59.3</v>
      </c>
      <c r="M15" s="5">
        <v>392.45</v>
      </c>
      <c r="N15" s="5">
        <v>4.1900000000000004</v>
      </c>
    </row>
    <row r="16" spans="1:14" ht="15.6">
      <c r="A16" s="4">
        <v>10</v>
      </c>
      <c r="B16" s="5">
        <f>'9,10'!D26</f>
        <v>19.18</v>
      </c>
      <c r="C16" s="5">
        <f>'9,10'!E26</f>
        <v>16.149999999999999</v>
      </c>
      <c r="D16" s="5">
        <f>'9,10'!F26</f>
        <v>71.319999999999993</v>
      </c>
      <c r="E16" s="5">
        <f>'9,10'!G26</f>
        <v>494.85</v>
      </c>
      <c r="F16" s="6">
        <f>E16*100/E19</f>
        <v>21.057446808510601</v>
      </c>
      <c r="G16" s="5">
        <f>'9,10'!I26</f>
        <v>0.23200000000000001</v>
      </c>
      <c r="H16" s="5">
        <f>'9,10'!J26</f>
        <v>0.245</v>
      </c>
      <c r="I16" s="5">
        <f>'9,10'!K26</f>
        <v>36.299999999999997</v>
      </c>
      <c r="J16" s="5">
        <f>'9,10'!L26</f>
        <v>19.63</v>
      </c>
      <c r="K16" s="5">
        <f>'9,10'!M26</f>
        <v>105</v>
      </c>
      <c r="L16" s="5">
        <f>'9,10'!N26</f>
        <v>102.46</v>
      </c>
      <c r="M16" s="5">
        <f>'9,10'!O26</f>
        <v>276.18</v>
      </c>
      <c r="N16" s="5">
        <f>'9,10'!P26</f>
        <v>4.9000000000000004</v>
      </c>
    </row>
    <row r="17" spans="1:14" ht="15.6">
      <c r="A17" s="4" t="s">
        <v>214</v>
      </c>
      <c r="B17" s="5">
        <f t="shared" ref="B17:G17" si="0">SUM(B7:B16)</f>
        <v>207.08</v>
      </c>
      <c r="C17" s="5">
        <f t="shared" si="0"/>
        <v>213.84000000000003</v>
      </c>
      <c r="D17" s="5">
        <f t="shared" si="0"/>
        <v>784.49999999999977</v>
      </c>
      <c r="E17" s="5">
        <f t="shared" si="0"/>
        <v>5609.81</v>
      </c>
      <c r="F17" s="6">
        <f t="shared" si="0"/>
        <v>238.71531914893606</v>
      </c>
      <c r="G17" s="5">
        <f t="shared" si="0"/>
        <v>4.5973000000000006</v>
      </c>
      <c r="H17" s="5">
        <f t="shared" ref="H17:N17" si="1">SUM(H7:H16)</f>
        <v>9.2908999999999988</v>
      </c>
      <c r="I17" s="5">
        <f t="shared" si="1"/>
        <v>2312.42</v>
      </c>
      <c r="J17" s="5">
        <f t="shared" si="1"/>
        <v>172.28199999999998</v>
      </c>
      <c r="K17" s="5">
        <f t="shared" si="1"/>
        <v>2712.32</v>
      </c>
      <c r="L17" s="5">
        <f t="shared" si="1"/>
        <v>1167.0830000000003</v>
      </c>
      <c r="M17" s="5">
        <f t="shared" si="1"/>
        <v>3513.2999999999997</v>
      </c>
      <c r="N17" s="5">
        <f t="shared" si="1"/>
        <v>47.685499999999998</v>
      </c>
    </row>
    <row r="18" spans="1:14" ht="15.6">
      <c r="A18" s="4" t="s">
        <v>215</v>
      </c>
      <c r="B18" s="25">
        <f t="shared" ref="B18:F18" si="2">SUM(B17/10)</f>
        <v>20.708000000000002</v>
      </c>
      <c r="C18" s="25">
        <f t="shared" si="2"/>
        <v>21.384000000000004</v>
      </c>
      <c r="D18" s="25">
        <f t="shared" si="2"/>
        <v>78.449999999999974</v>
      </c>
      <c r="E18" s="25">
        <f t="shared" si="2"/>
        <v>560.98099999999999</v>
      </c>
      <c r="F18" s="9">
        <f t="shared" si="2"/>
        <v>23.871531914893605</v>
      </c>
      <c r="G18" s="25">
        <f>G17/10</f>
        <v>0.45973000000000008</v>
      </c>
      <c r="H18" s="25">
        <f t="shared" ref="H18:N18" si="3">H17/10</f>
        <v>0.92908999999999986</v>
      </c>
      <c r="I18" s="25">
        <f t="shared" si="3"/>
        <v>231.24200000000002</v>
      </c>
      <c r="J18" s="25">
        <f t="shared" si="3"/>
        <v>17.228199999999998</v>
      </c>
      <c r="K18" s="25">
        <f t="shared" si="3"/>
        <v>271.23200000000003</v>
      </c>
      <c r="L18" s="25">
        <f t="shared" si="3"/>
        <v>116.70830000000004</v>
      </c>
      <c r="M18" s="25">
        <f t="shared" si="3"/>
        <v>351.33</v>
      </c>
      <c r="N18" s="25">
        <f t="shared" si="3"/>
        <v>4.7685499999999994</v>
      </c>
    </row>
    <row r="19" spans="1:14" ht="15.6">
      <c r="A19" s="4" t="s">
        <v>216</v>
      </c>
      <c r="B19" s="4">
        <v>77</v>
      </c>
      <c r="C19" s="4">
        <v>79</v>
      </c>
      <c r="D19" s="4">
        <v>335</v>
      </c>
      <c r="E19" s="4">
        <v>2350</v>
      </c>
      <c r="F19" s="6" t="s">
        <v>217</v>
      </c>
      <c r="G19" s="4">
        <v>1.2</v>
      </c>
      <c r="H19" s="4">
        <v>1.4</v>
      </c>
      <c r="I19" s="4">
        <v>700</v>
      </c>
      <c r="J19" s="4">
        <v>60</v>
      </c>
      <c r="K19" s="4">
        <v>1100</v>
      </c>
      <c r="L19" s="4">
        <v>250</v>
      </c>
      <c r="M19" s="4">
        <v>1100</v>
      </c>
      <c r="N19" s="4">
        <v>12</v>
      </c>
    </row>
    <row r="20" spans="1:14" ht="15.6">
      <c r="A20" s="22" t="s">
        <v>218</v>
      </c>
      <c r="B20" s="5">
        <f>SUM(B7:B11)</f>
        <v>105.66999999999999</v>
      </c>
      <c r="C20" s="5">
        <f t="shared" ref="C20:E20" si="4">SUM(C7:C11)</f>
        <v>109.38</v>
      </c>
      <c r="D20" s="5">
        <f t="shared" si="4"/>
        <v>405.11</v>
      </c>
      <c r="E20" s="5">
        <f t="shared" si="4"/>
        <v>2897.0899999999997</v>
      </c>
      <c r="F20" s="16">
        <f t="shared" ref="F20:N20" si="5">SUM(F7:F11)</f>
        <v>123.28042553191484</v>
      </c>
      <c r="G20" s="26">
        <f t="shared" si="5"/>
        <v>1.276</v>
      </c>
      <c r="H20" s="27">
        <f t="shared" si="5"/>
        <v>6.4640000000000004</v>
      </c>
      <c r="I20" s="27">
        <f t="shared" si="5"/>
        <v>1496.35</v>
      </c>
      <c r="J20" s="27">
        <f t="shared" si="5"/>
        <v>85.17</v>
      </c>
      <c r="K20" s="27">
        <f t="shared" si="5"/>
        <v>1381.65</v>
      </c>
      <c r="L20" s="27">
        <f t="shared" si="5"/>
        <v>734.53000000000009</v>
      </c>
      <c r="M20" s="27">
        <f t="shared" si="5"/>
        <v>1784.76</v>
      </c>
      <c r="N20" s="27">
        <f t="shared" si="5"/>
        <v>21.070000000000004</v>
      </c>
    </row>
    <row r="21" spans="1:14" ht="15.6">
      <c r="A21" s="28" t="s">
        <v>219</v>
      </c>
      <c r="B21" s="9">
        <f>SUM(B20/5*100/B19)</f>
        <v>27.446753246753243</v>
      </c>
      <c r="C21" s="9">
        <f t="shared" ref="C21:E21" si="6">SUM(C20/5*100/C19)</f>
        <v>27.691139240506327</v>
      </c>
      <c r="D21" s="9">
        <f t="shared" si="6"/>
        <v>24.185671641791046</v>
      </c>
      <c r="E21" s="9">
        <f t="shared" si="6"/>
        <v>24.656085106382974</v>
      </c>
      <c r="F21" s="19">
        <f>SUM(F20/5)</f>
        <v>24.656085106382967</v>
      </c>
      <c r="G21" s="19">
        <f t="shared" ref="G21:N21" si="7">SUM(G20/5*100/G19)</f>
        <v>21.266666666666666</v>
      </c>
      <c r="H21" s="19">
        <f t="shared" si="7"/>
        <v>92.34285714285717</v>
      </c>
      <c r="I21" s="19">
        <f t="shared" si="7"/>
        <v>42.752857142857145</v>
      </c>
      <c r="J21" s="19">
        <f t="shared" si="7"/>
        <v>28.389999999999997</v>
      </c>
      <c r="K21" s="19">
        <f t="shared" si="7"/>
        <v>25.120909090909095</v>
      </c>
      <c r="L21" s="19">
        <f t="shared" si="7"/>
        <v>58.7624</v>
      </c>
      <c r="M21" s="19">
        <f t="shared" si="7"/>
        <v>32.450181818181818</v>
      </c>
      <c r="N21" s="19">
        <f t="shared" si="7"/>
        <v>35.116666666666667</v>
      </c>
    </row>
    <row r="22" spans="1:14" ht="15.6">
      <c r="A22" s="22" t="s">
        <v>220</v>
      </c>
      <c r="B22" s="5">
        <f>SUM(B12:B16)</f>
        <v>101.41</v>
      </c>
      <c r="C22" s="5">
        <f t="shared" ref="C22:E22" si="8">SUM(C12:C16)</f>
        <v>104.46</v>
      </c>
      <c r="D22" s="5">
        <f t="shared" si="8"/>
        <v>379.39</v>
      </c>
      <c r="E22" s="5">
        <f t="shared" si="8"/>
        <v>2712.72</v>
      </c>
      <c r="F22" s="16">
        <f t="shared" ref="F22:N22" si="9">SUM(F12:F16)</f>
        <v>115.434893617021</v>
      </c>
      <c r="G22" s="26">
        <f t="shared" si="9"/>
        <v>3.3212999999999999</v>
      </c>
      <c r="H22" s="27">
        <f t="shared" si="9"/>
        <v>2.8269000000000002</v>
      </c>
      <c r="I22" s="27">
        <f t="shared" si="9"/>
        <v>816.07</v>
      </c>
      <c r="J22" s="27">
        <f t="shared" si="9"/>
        <v>87.111999999999995</v>
      </c>
      <c r="K22" s="27">
        <f t="shared" si="9"/>
        <v>1330.67</v>
      </c>
      <c r="L22" s="27">
        <f t="shared" si="9"/>
        <v>432.553</v>
      </c>
      <c r="M22" s="27">
        <f t="shared" si="9"/>
        <v>1728.54</v>
      </c>
      <c r="N22" s="27">
        <f t="shared" si="9"/>
        <v>26.615500000000001</v>
      </c>
    </row>
    <row r="23" spans="1:14" ht="15.6">
      <c r="A23" s="28" t="s">
        <v>219</v>
      </c>
      <c r="B23" s="9">
        <f>SUM(B22/5*100/B19)</f>
        <v>26.3402597402597</v>
      </c>
      <c r="C23" s="9">
        <f t="shared" ref="C23:E23" si="10">SUM(C22/5*100/C19)</f>
        <v>26.445569620253199</v>
      </c>
      <c r="D23" s="9">
        <f t="shared" si="10"/>
        <v>22.6501492537313</v>
      </c>
      <c r="E23" s="9">
        <f t="shared" si="10"/>
        <v>23.0869787234043</v>
      </c>
      <c r="F23" s="19">
        <f>SUM(F22/5)</f>
        <v>23.086978723404201</v>
      </c>
      <c r="G23" s="19">
        <f t="shared" ref="G23:N23" si="11">SUM(G22/5*100/G19)</f>
        <v>55.354999999999997</v>
      </c>
      <c r="H23" s="19">
        <f t="shared" si="11"/>
        <v>40.384285714285703</v>
      </c>
      <c r="I23" s="19">
        <f t="shared" si="11"/>
        <v>23.316285714285701</v>
      </c>
      <c r="J23" s="19">
        <f t="shared" si="11"/>
        <v>29.037333333333301</v>
      </c>
      <c r="K23" s="19">
        <f t="shared" si="11"/>
        <v>24.193999999999999</v>
      </c>
      <c r="L23" s="19">
        <f t="shared" si="11"/>
        <v>34.604239999999997</v>
      </c>
      <c r="M23" s="19">
        <f t="shared" si="11"/>
        <v>31.428000000000001</v>
      </c>
      <c r="N23" s="19">
        <f t="shared" si="11"/>
        <v>44.359166666666702</v>
      </c>
    </row>
    <row r="25" spans="1:14">
      <c r="G25" s="29"/>
    </row>
    <row r="28" spans="1:14">
      <c r="G28" s="29"/>
    </row>
  </sheetData>
  <mergeCells count="11">
    <mergeCell ref="A3:N3"/>
    <mergeCell ref="E5:F5"/>
    <mergeCell ref="A5:A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78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N23"/>
  <sheetViews>
    <sheetView workbookViewId="0">
      <selection activeCell="R28" sqref="R28"/>
    </sheetView>
  </sheetViews>
  <sheetFormatPr defaultColWidth="9" defaultRowHeight="14.4"/>
  <cols>
    <col min="1" max="1" width="22.6640625" customWidth="1"/>
    <col min="2" max="2" width="9.5546875" customWidth="1"/>
    <col min="3" max="4" width="10.109375" customWidth="1"/>
    <col min="5" max="5" width="10.88671875" customWidth="1"/>
    <col min="6" max="6" width="16.5546875" customWidth="1"/>
    <col min="7" max="7" width="8" customWidth="1"/>
    <col min="8" max="8" width="8.109375" customWidth="1"/>
    <col min="10" max="10" width="8.33203125" customWidth="1"/>
  </cols>
  <sheetData>
    <row r="3" spans="1:14" ht="18">
      <c r="A3" s="92" t="s">
        <v>221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>
      <c r="A4" s="1"/>
      <c r="B4" s="1"/>
      <c r="C4" s="1"/>
      <c r="D4" s="1"/>
      <c r="E4" s="1"/>
      <c r="F4" s="1"/>
    </row>
    <row r="5" spans="1:14" ht="15.75" customHeight="1">
      <c r="A5" s="94" t="s">
        <v>206</v>
      </c>
      <c r="B5" s="21" t="s">
        <v>207</v>
      </c>
      <c r="C5" s="21" t="s">
        <v>16</v>
      </c>
      <c r="D5" s="21" t="s">
        <v>17</v>
      </c>
      <c r="E5" s="93" t="s">
        <v>210</v>
      </c>
      <c r="F5" s="93"/>
      <c r="G5" s="95" t="s">
        <v>6</v>
      </c>
      <c r="H5" s="95" t="s">
        <v>7</v>
      </c>
      <c r="I5" s="95" t="s">
        <v>8</v>
      </c>
      <c r="J5" s="95" t="s">
        <v>9</v>
      </c>
      <c r="K5" s="95" t="s">
        <v>10</v>
      </c>
      <c r="L5" s="95" t="s">
        <v>11</v>
      </c>
      <c r="M5" s="95" t="s">
        <v>12</v>
      </c>
      <c r="N5" s="95" t="s">
        <v>13</v>
      </c>
    </row>
    <row r="6" spans="1:14" ht="15.6">
      <c r="A6" s="94"/>
      <c r="B6" s="2" t="s">
        <v>222</v>
      </c>
      <c r="C6" s="2" t="s">
        <v>222</v>
      </c>
      <c r="D6" s="2" t="s">
        <v>222</v>
      </c>
      <c r="E6" s="4" t="s">
        <v>223</v>
      </c>
      <c r="F6" s="4" t="s">
        <v>224</v>
      </c>
      <c r="G6" s="96"/>
      <c r="H6" s="96"/>
      <c r="I6" s="96"/>
      <c r="J6" s="96"/>
      <c r="K6" s="96"/>
      <c r="L6" s="96"/>
      <c r="M6" s="96"/>
      <c r="N6" s="96"/>
    </row>
    <row r="7" spans="1:14" ht="15.6">
      <c r="A7" s="4">
        <v>1</v>
      </c>
      <c r="B7" s="5">
        <v>22.75</v>
      </c>
      <c r="C7" s="5">
        <v>21.84</v>
      </c>
      <c r="D7" s="5">
        <v>102</v>
      </c>
      <c r="E7" s="5">
        <v>737.22</v>
      </c>
      <c r="F7" s="6">
        <f>SUM(E7*100/E19)</f>
        <v>31.3710638297872</v>
      </c>
      <c r="G7" s="5">
        <v>0.51</v>
      </c>
      <c r="H7" s="5">
        <v>0.55000000000000004</v>
      </c>
      <c r="I7" s="5">
        <v>248.86</v>
      </c>
      <c r="J7" s="5">
        <v>98.38</v>
      </c>
      <c r="K7" s="5">
        <v>291.61</v>
      </c>
      <c r="L7" s="5">
        <v>115.28</v>
      </c>
      <c r="M7" s="5">
        <v>481.3</v>
      </c>
      <c r="N7" s="5">
        <v>9.49</v>
      </c>
    </row>
    <row r="8" spans="1:14" ht="15.6">
      <c r="A8" s="4">
        <v>2</v>
      </c>
      <c r="B8" s="5">
        <v>28.32</v>
      </c>
      <c r="C8" s="5">
        <v>29.11</v>
      </c>
      <c r="D8" s="5">
        <v>102.76</v>
      </c>
      <c r="E8" s="5">
        <v>780.66</v>
      </c>
      <c r="F8" s="6">
        <f>E8*100/E19</f>
        <v>33.219574468085099</v>
      </c>
      <c r="G8" s="5">
        <v>0.55000000000000004</v>
      </c>
      <c r="H8" s="5">
        <v>1.25</v>
      </c>
      <c r="I8" s="5">
        <v>157.43</v>
      </c>
      <c r="J8" s="5">
        <v>71.09</v>
      </c>
      <c r="K8" s="5">
        <v>185.93</v>
      </c>
      <c r="L8" s="5">
        <v>213.53</v>
      </c>
      <c r="M8" s="5">
        <v>339.88</v>
      </c>
      <c r="N8" s="5">
        <v>6.38</v>
      </c>
    </row>
    <row r="9" spans="1:14" ht="15.6">
      <c r="A9" s="4">
        <v>3</v>
      </c>
      <c r="B9" s="5">
        <v>20.68</v>
      </c>
      <c r="C9" s="5">
        <v>26.07</v>
      </c>
      <c r="D9" s="5">
        <v>100.47</v>
      </c>
      <c r="E9" s="5">
        <v>814.43</v>
      </c>
      <c r="F9" s="6">
        <f>E9*100/E19</f>
        <v>34.6565957446808</v>
      </c>
      <c r="G9" s="5">
        <v>0.3</v>
      </c>
      <c r="H9" s="5">
        <v>0.63</v>
      </c>
      <c r="I9" s="5">
        <v>426.72</v>
      </c>
      <c r="J9" s="5">
        <v>15.93</v>
      </c>
      <c r="K9" s="5">
        <v>499.15</v>
      </c>
      <c r="L9" s="5">
        <v>112.81</v>
      </c>
      <c r="M9" s="5">
        <v>532.1</v>
      </c>
      <c r="N9" s="5">
        <v>8.57</v>
      </c>
    </row>
    <row r="10" spans="1:14" ht="15.6">
      <c r="A10" s="4">
        <v>4</v>
      </c>
      <c r="B10" s="5">
        <f>'3,4'!D37</f>
        <v>27.38</v>
      </c>
      <c r="C10" s="5">
        <f>'3,4'!E37</f>
        <v>37.340000000000003</v>
      </c>
      <c r="D10" s="5">
        <f>'3,4'!F37</f>
        <v>132.97999999999999</v>
      </c>
      <c r="E10" s="5">
        <f>'3,4'!G37</f>
        <v>1025.2</v>
      </c>
      <c r="F10" s="6">
        <f>E10*100/E19</f>
        <v>43.625531914893614</v>
      </c>
      <c r="G10" s="5">
        <f>'3,4'!I37</f>
        <v>0.442</v>
      </c>
      <c r="H10" s="5">
        <f>'3,4'!J37</f>
        <v>0.58700000000000008</v>
      </c>
      <c r="I10" s="5">
        <f>'3,4'!K37</f>
        <v>392.87</v>
      </c>
      <c r="J10" s="5">
        <f>'3,4'!L37</f>
        <v>63.429999999999993</v>
      </c>
      <c r="K10" s="5">
        <f>'3,4'!M37</f>
        <v>471.53</v>
      </c>
      <c r="L10" s="5">
        <f>'3,4'!N37</f>
        <v>151.57</v>
      </c>
      <c r="M10" s="5">
        <f>'3,4'!O37</f>
        <v>564.70000000000005</v>
      </c>
      <c r="N10" s="5">
        <f>'3,4'!P37</f>
        <v>7.2800000000000011</v>
      </c>
    </row>
    <row r="11" spans="1:14" ht="15.6">
      <c r="A11" s="4">
        <v>5</v>
      </c>
      <c r="B11" s="5">
        <f>'5,6'!D17</f>
        <v>28.05</v>
      </c>
      <c r="C11" s="5">
        <f>'5,6'!E17</f>
        <v>29.46</v>
      </c>
      <c r="D11" s="5">
        <f>'5,6'!F17</f>
        <v>111.72</v>
      </c>
      <c r="E11" s="5">
        <f>'5,6'!G17</f>
        <v>798.31</v>
      </c>
      <c r="F11" s="6">
        <f>E11*100/E19</f>
        <v>33.970638297872298</v>
      </c>
      <c r="G11" s="5">
        <f>'5,6'!I17</f>
        <v>0.29699999999999999</v>
      </c>
      <c r="H11" s="5">
        <f>'5,6'!J17</f>
        <v>0.45500000000000002</v>
      </c>
      <c r="I11" s="5">
        <f>'5,6'!K17</f>
        <v>290.64</v>
      </c>
      <c r="J11" s="5">
        <f>'5,6'!L17</f>
        <v>14.79</v>
      </c>
      <c r="K11" s="5">
        <f>'5,6'!M17</f>
        <v>404.83</v>
      </c>
      <c r="L11" s="5">
        <f>'5,6'!N17</f>
        <v>145.77000000000001</v>
      </c>
      <c r="M11" s="5">
        <f>'5,6'!O17</f>
        <v>494.7</v>
      </c>
      <c r="N11" s="5">
        <f>'5,6'!P17</f>
        <v>4.75</v>
      </c>
    </row>
    <row r="12" spans="1:14" ht="15.6">
      <c r="A12" s="4">
        <v>6</v>
      </c>
      <c r="B12" s="5">
        <f>'5,6'!D37</f>
        <v>29.71</v>
      </c>
      <c r="C12" s="5">
        <f>'5,6'!E37</f>
        <v>22.1</v>
      </c>
      <c r="D12" s="5">
        <f>'5,6'!F37</f>
        <v>132.53</v>
      </c>
      <c r="E12" s="5">
        <f>'5,6'!G37</f>
        <v>776.51</v>
      </c>
      <c r="F12" s="6">
        <f>E12*100/E19</f>
        <v>33.042978723404303</v>
      </c>
      <c r="G12" s="5">
        <f>'5,6'!I37</f>
        <v>0.372</v>
      </c>
      <c r="H12" s="5">
        <f>'5,6'!J37</f>
        <v>0.27200000000000002</v>
      </c>
      <c r="I12" s="5">
        <f>'5,6'!K37</f>
        <v>186.2</v>
      </c>
      <c r="J12" s="5">
        <f>'5,6'!L37</f>
        <v>81.42</v>
      </c>
      <c r="K12" s="5">
        <f>'5,6'!M37</f>
        <v>231.536</v>
      </c>
      <c r="L12" s="5">
        <f>'5,6'!N37</f>
        <v>98.91</v>
      </c>
      <c r="M12" s="5">
        <f>'5,6'!O37</f>
        <v>477.3</v>
      </c>
      <c r="N12" s="5">
        <f>'5,6'!P37</f>
        <v>7.65</v>
      </c>
    </row>
    <row r="13" spans="1:14" ht="15.6">
      <c r="A13" s="4">
        <v>7</v>
      </c>
      <c r="B13" s="5">
        <f>'7,8'!D17</f>
        <v>34.54</v>
      </c>
      <c r="C13" s="5">
        <f>'7,8'!E17</f>
        <v>29.69</v>
      </c>
      <c r="D13" s="5">
        <f>'7,8'!F17</f>
        <v>126.66</v>
      </c>
      <c r="E13" s="5">
        <f>'7,8'!G17</f>
        <v>866.95</v>
      </c>
      <c r="F13" s="6">
        <f>E13*100/E19</f>
        <v>36.891489361702099</v>
      </c>
      <c r="G13" s="5">
        <f>'7,8'!I17</f>
        <v>0.25850000000000001</v>
      </c>
      <c r="H13" s="5">
        <f>'7,8'!J17</f>
        <v>0.51849999999999996</v>
      </c>
      <c r="I13" s="5">
        <f>'7,8'!K17</f>
        <v>266.75</v>
      </c>
      <c r="J13" s="5">
        <f>'7,8'!L17</f>
        <v>4.97</v>
      </c>
      <c r="K13" s="5">
        <f>'7,8'!M17</f>
        <v>548.755</v>
      </c>
      <c r="L13" s="5">
        <f>'7,8'!N17</f>
        <v>118.77</v>
      </c>
      <c r="M13" s="5">
        <f>'7,8'!O17</f>
        <v>605.85</v>
      </c>
      <c r="N13" s="5">
        <f>'7,8'!P17</f>
        <v>4.6764999999999999</v>
      </c>
    </row>
    <row r="14" spans="1:14" ht="15.6">
      <c r="A14" s="4">
        <v>8</v>
      </c>
      <c r="B14" s="5">
        <f>'7,8'!D38</f>
        <v>44.65</v>
      </c>
      <c r="C14" s="5">
        <f>'7,8'!E38</f>
        <v>35.64</v>
      </c>
      <c r="D14" s="5">
        <f>'7,8'!F38</f>
        <v>89.14</v>
      </c>
      <c r="E14" s="5">
        <f>'7,8'!G38</f>
        <v>853.62</v>
      </c>
      <c r="F14" s="6">
        <f>E14*100/E19</f>
        <v>36.324255319148897</v>
      </c>
      <c r="G14" s="5">
        <f>'7,8'!I38</f>
        <v>2.327</v>
      </c>
      <c r="H14" s="5">
        <f>'7,8'!J38</f>
        <v>2.8622000000000001</v>
      </c>
      <c r="I14" s="5">
        <f>'7,8'!K38</f>
        <v>276.44</v>
      </c>
      <c r="J14" s="5">
        <f>'7,8'!L38</f>
        <v>33.337000000000003</v>
      </c>
      <c r="K14" s="5">
        <f>'7,8'!M38</f>
        <v>364.85</v>
      </c>
      <c r="L14" s="5">
        <f>'7,8'!N38</f>
        <v>247.2</v>
      </c>
      <c r="M14" s="5">
        <f>'7,8'!O38</f>
        <v>290.07</v>
      </c>
      <c r="N14" s="5">
        <f>'7,8'!P38</f>
        <v>6.8730000000000002</v>
      </c>
    </row>
    <row r="15" spans="1:14" ht="15.6">
      <c r="A15" s="4">
        <v>9</v>
      </c>
      <c r="B15" s="5">
        <v>24</v>
      </c>
      <c r="C15" s="5">
        <v>19.39</v>
      </c>
      <c r="D15" s="5">
        <v>10.27</v>
      </c>
      <c r="E15" s="5">
        <v>706.79</v>
      </c>
      <c r="F15" s="6">
        <f>E15*100/E19</f>
        <v>30.076170212766002</v>
      </c>
      <c r="G15" s="5">
        <v>0.47</v>
      </c>
      <c r="H15" s="5">
        <v>0.37</v>
      </c>
      <c r="I15" s="5">
        <v>266.88</v>
      </c>
      <c r="J15" s="5">
        <v>35.840000000000003</v>
      </c>
      <c r="K15" s="5">
        <v>168.99</v>
      </c>
      <c r="L15" s="5">
        <v>113.18</v>
      </c>
      <c r="M15" s="5">
        <v>425.81</v>
      </c>
      <c r="N15" s="5">
        <v>7.09</v>
      </c>
    </row>
    <row r="16" spans="1:14" ht="15.6">
      <c r="A16" s="4">
        <v>10</v>
      </c>
      <c r="B16" s="5">
        <f>'9,10'!D34</f>
        <v>28.6</v>
      </c>
      <c r="C16" s="5">
        <f>'9,10'!E34</f>
        <v>31.88</v>
      </c>
      <c r="D16" s="5">
        <f>'9,10'!F34</f>
        <v>123.14</v>
      </c>
      <c r="E16" s="5">
        <f>'9,10'!G34</f>
        <v>892.24</v>
      </c>
      <c r="F16" s="6">
        <f>E16*100/E19</f>
        <v>37.967659574468101</v>
      </c>
      <c r="G16" s="5">
        <f>'9,10'!I34</f>
        <v>0.34599999999999997</v>
      </c>
      <c r="H16" s="5">
        <f>'9,10'!J34</f>
        <v>0.49519999999999997</v>
      </c>
      <c r="I16" s="5">
        <f>'9,10'!K34</f>
        <v>223.39</v>
      </c>
      <c r="J16" s="5">
        <f>'9,10'!L34</f>
        <v>14.757999999999999</v>
      </c>
      <c r="K16" s="5">
        <f>'9,10'!M34</f>
        <v>386.65</v>
      </c>
      <c r="L16" s="5">
        <f>'9,10'!N34</f>
        <v>120.07899999999999</v>
      </c>
      <c r="M16" s="5">
        <f>'9,10'!O34</f>
        <v>514.6</v>
      </c>
      <c r="N16" s="5">
        <f>'9,10'!P34</f>
        <v>5.4340000000000002</v>
      </c>
    </row>
    <row r="17" spans="1:14" ht="15.6">
      <c r="A17" s="4" t="s">
        <v>214</v>
      </c>
      <c r="B17" s="5">
        <f t="shared" ref="B17:N17" si="0">SUM(B7:B16)</f>
        <v>288.68</v>
      </c>
      <c r="C17" s="5">
        <f t="shared" si="0"/>
        <v>282.52</v>
      </c>
      <c r="D17" s="5">
        <f t="shared" si="0"/>
        <v>1031.67</v>
      </c>
      <c r="E17" s="5">
        <f t="shared" si="0"/>
        <v>8251.93</v>
      </c>
      <c r="F17" s="6">
        <f t="shared" si="0"/>
        <v>351.14595744680838</v>
      </c>
      <c r="G17" s="5">
        <f t="shared" si="0"/>
        <v>5.8724999999999996</v>
      </c>
      <c r="H17" s="5">
        <f t="shared" si="0"/>
        <v>7.9899000000000004</v>
      </c>
      <c r="I17" s="5">
        <f t="shared" si="0"/>
        <v>2736.18</v>
      </c>
      <c r="J17" s="5">
        <f t="shared" si="0"/>
        <v>433.94499999999999</v>
      </c>
      <c r="K17" s="5">
        <f t="shared" si="0"/>
        <v>3553.8309999999997</v>
      </c>
      <c r="L17" s="5">
        <f t="shared" si="0"/>
        <v>1437.0989999999999</v>
      </c>
      <c r="M17" s="5">
        <f t="shared" si="0"/>
        <v>4726.3100000000013</v>
      </c>
      <c r="N17" s="5">
        <f t="shared" si="0"/>
        <v>68.193499999999986</v>
      </c>
    </row>
    <row r="18" spans="1:14" ht="15.6">
      <c r="A18" s="4" t="s">
        <v>215</v>
      </c>
      <c r="B18" s="5">
        <f t="shared" ref="B18:N18" si="1">SUM(B17/10)</f>
        <v>28.868000000000002</v>
      </c>
      <c r="C18" s="5">
        <f t="shared" si="1"/>
        <v>28.251999999999999</v>
      </c>
      <c r="D18" s="5">
        <f t="shared" si="1"/>
        <v>103.167</v>
      </c>
      <c r="E18" s="5">
        <f t="shared" si="1"/>
        <v>825.19299999999998</v>
      </c>
      <c r="F18" s="6">
        <f t="shared" si="1"/>
        <v>35.114595744680841</v>
      </c>
      <c r="G18" s="5">
        <f t="shared" si="1"/>
        <v>0.58724999999999994</v>
      </c>
      <c r="H18" s="5">
        <f t="shared" si="1"/>
        <v>0.79899000000000009</v>
      </c>
      <c r="I18" s="5">
        <f t="shared" si="1"/>
        <v>273.61799999999999</v>
      </c>
      <c r="J18" s="5">
        <f t="shared" si="1"/>
        <v>43.394500000000001</v>
      </c>
      <c r="K18" s="5">
        <f t="shared" si="1"/>
        <v>355.38309999999996</v>
      </c>
      <c r="L18" s="5">
        <f t="shared" si="1"/>
        <v>143.7099</v>
      </c>
      <c r="M18" s="5">
        <f t="shared" si="1"/>
        <v>472.63100000000014</v>
      </c>
      <c r="N18" s="5">
        <f t="shared" si="1"/>
        <v>6.8193499999999982</v>
      </c>
    </row>
    <row r="19" spans="1:14" ht="15.6">
      <c r="A19" s="4" t="s">
        <v>216</v>
      </c>
      <c r="B19" s="4">
        <v>77</v>
      </c>
      <c r="C19" s="4">
        <v>79</v>
      </c>
      <c r="D19" s="4">
        <v>335</v>
      </c>
      <c r="E19" s="4">
        <v>2350</v>
      </c>
      <c r="F19" s="4" t="s">
        <v>225</v>
      </c>
      <c r="G19" s="4">
        <v>1.2</v>
      </c>
      <c r="H19" s="4">
        <v>1.4</v>
      </c>
      <c r="I19" s="4">
        <v>700</v>
      </c>
      <c r="J19" s="4">
        <v>60</v>
      </c>
      <c r="K19" s="4">
        <v>1100</v>
      </c>
      <c r="L19" s="4">
        <v>250</v>
      </c>
      <c r="M19" s="4">
        <v>1100</v>
      </c>
      <c r="N19" s="4">
        <v>12</v>
      </c>
    </row>
    <row r="20" spans="1:14" ht="15.6">
      <c r="A20" s="22" t="s">
        <v>218</v>
      </c>
      <c r="B20" s="5">
        <f>SUM(B7:B11)</f>
        <v>127.17999999999999</v>
      </c>
      <c r="C20" s="6">
        <f>SUM(C7:C11)</f>
        <v>143.82000000000002</v>
      </c>
      <c r="D20" s="6">
        <f t="shared" ref="D20:E20" si="2">SUM(D7:D11)</f>
        <v>549.93000000000006</v>
      </c>
      <c r="E20" s="6">
        <f t="shared" si="2"/>
        <v>4155.82</v>
      </c>
      <c r="F20" s="16">
        <f t="shared" ref="F20:N20" si="3">SUM(F7:F11)</f>
        <v>176.843404255319</v>
      </c>
      <c r="G20" s="16">
        <f t="shared" si="3"/>
        <v>2.0990000000000002</v>
      </c>
      <c r="H20" s="16">
        <f t="shared" si="3"/>
        <v>3.4720000000000004</v>
      </c>
      <c r="I20" s="16">
        <f t="shared" si="3"/>
        <v>1516.52</v>
      </c>
      <c r="J20" s="16">
        <f t="shared" si="3"/>
        <v>263.62</v>
      </c>
      <c r="K20" s="16">
        <f t="shared" si="3"/>
        <v>1853.05</v>
      </c>
      <c r="L20" s="16">
        <f t="shared" si="3"/>
        <v>738.96</v>
      </c>
      <c r="M20" s="16">
        <f t="shared" si="3"/>
        <v>2412.6800000000003</v>
      </c>
      <c r="N20" s="16">
        <f t="shared" si="3"/>
        <v>36.47</v>
      </c>
    </row>
    <row r="21" spans="1:14" ht="15.6">
      <c r="A21" s="23" t="s">
        <v>219</v>
      </c>
      <c r="B21" s="9">
        <f>SUM(B20/5*100/B19)</f>
        <v>33.033766233766229</v>
      </c>
      <c r="C21" s="9">
        <f t="shared" ref="C21:E21" si="4">SUM(C20/5*100/C19)</f>
        <v>36.41012658227848</v>
      </c>
      <c r="D21" s="9">
        <f t="shared" si="4"/>
        <v>32.831641791044781</v>
      </c>
      <c r="E21" s="9">
        <f t="shared" si="4"/>
        <v>35.368680851063829</v>
      </c>
      <c r="F21" s="19">
        <f>SUM(F20/5)</f>
        <v>35.3686808510638</v>
      </c>
      <c r="G21" s="19">
        <f t="shared" ref="G21:N21" si="5">SUM(G20/5*100/G19)</f>
        <v>34.983333333333341</v>
      </c>
      <c r="H21" s="19">
        <f t="shared" si="5"/>
        <v>49.600000000000009</v>
      </c>
      <c r="I21" s="19">
        <f t="shared" si="5"/>
        <v>43.329142857142855</v>
      </c>
      <c r="J21" s="19">
        <f t="shared" si="5"/>
        <v>87.873333333333349</v>
      </c>
      <c r="K21" s="19">
        <f t="shared" si="5"/>
        <v>33.691818181818185</v>
      </c>
      <c r="L21" s="19">
        <f t="shared" si="5"/>
        <v>59.116800000000005</v>
      </c>
      <c r="M21" s="19">
        <f t="shared" si="5"/>
        <v>43.866909090909097</v>
      </c>
      <c r="N21" s="19">
        <f t="shared" si="5"/>
        <v>60.783333333333331</v>
      </c>
    </row>
    <row r="22" spans="1:14" ht="15.6">
      <c r="A22" s="22" t="s">
        <v>220</v>
      </c>
      <c r="B22" s="5">
        <f>SUM(B12:B16)</f>
        <v>161.5</v>
      </c>
      <c r="C22" s="5">
        <f t="shared" ref="C22:E22" si="6">SUM(C12:C16)</f>
        <v>138.69999999999999</v>
      </c>
      <c r="D22" s="5">
        <f t="shared" si="6"/>
        <v>481.74</v>
      </c>
      <c r="E22" s="5">
        <f t="shared" si="6"/>
        <v>4096.1099999999997</v>
      </c>
      <c r="F22" s="16">
        <f t="shared" ref="F22:N22" si="7">SUM(F12:F16)</f>
        <v>174.30255319148901</v>
      </c>
      <c r="G22" s="16">
        <f t="shared" si="7"/>
        <v>3.7734999999999999</v>
      </c>
      <c r="H22" s="16">
        <f t="shared" si="7"/>
        <v>4.5179</v>
      </c>
      <c r="I22" s="16">
        <f t="shared" si="7"/>
        <v>1219.6600000000001</v>
      </c>
      <c r="J22" s="16">
        <f t="shared" si="7"/>
        <v>170.32499999999999</v>
      </c>
      <c r="K22" s="16">
        <f t="shared" si="7"/>
        <v>1700.7809999999999</v>
      </c>
      <c r="L22" s="16">
        <f t="shared" si="7"/>
        <v>698.13900000000001</v>
      </c>
      <c r="M22" s="16">
        <f t="shared" si="7"/>
        <v>2313.63</v>
      </c>
      <c r="N22" s="16">
        <f t="shared" si="7"/>
        <v>31.723500000000001</v>
      </c>
    </row>
    <row r="23" spans="1:14" ht="15.6">
      <c r="A23" s="23" t="s">
        <v>219</v>
      </c>
      <c r="B23" s="9">
        <f>SUM(B22/5*100/B19)</f>
        <v>41.948051948051898</v>
      </c>
      <c r="C23" s="9">
        <f t="shared" ref="C23:E23" si="8">SUM(C22/5*100/C19)</f>
        <v>35.113924050632903</v>
      </c>
      <c r="D23" s="9">
        <f t="shared" si="8"/>
        <v>28.760597014925398</v>
      </c>
      <c r="E23" s="9">
        <f t="shared" si="8"/>
        <v>34.860510638297903</v>
      </c>
      <c r="F23" s="19">
        <f>SUM(F22/5)</f>
        <v>34.860510638297903</v>
      </c>
      <c r="G23" s="19">
        <f t="shared" ref="G23:N23" si="9">SUM(G22/5*100/G19)</f>
        <v>62.891666666666701</v>
      </c>
      <c r="H23" s="19">
        <f t="shared" si="9"/>
        <v>64.541428571428597</v>
      </c>
      <c r="I23" s="19">
        <f t="shared" si="9"/>
        <v>34.847428571428601</v>
      </c>
      <c r="J23" s="19">
        <f t="shared" si="9"/>
        <v>56.774999999999999</v>
      </c>
      <c r="K23" s="19">
        <f t="shared" si="9"/>
        <v>30.923290909090898</v>
      </c>
      <c r="L23" s="19">
        <f t="shared" si="9"/>
        <v>55.851120000000002</v>
      </c>
      <c r="M23" s="19">
        <f t="shared" si="9"/>
        <v>42.066000000000003</v>
      </c>
      <c r="N23" s="19">
        <f t="shared" si="9"/>
        <v>52.872500000000002</v>
      </c>
    </row>
  </sheetData>
  <mergeCells count="11">
    <mergeCell ref="A3:N3"/>
    <mergeCell ref="E5:F5"/>
    <mergeCell ref="A5:A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76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N23"/>
  <sheetViews>
    <sheetView workbookViewId="0">
      <selection activeCell="S24" sqref="S24"/>
    </sheetView>
  </sheetViews>
  <sheetFormatPr defaultColWidth="9" defaultRowHeight="14.4"/>
  <cols>
    <col min="1" max="1" width="20.5546875" customWidth="1"/>
    <col min="2" max="2" width="10" customWidth="1"/>
    <col min="3" max="3" width="10.5546875" customWidth="1"/>
    <col min="4" max="4" width="12.5546875" customWidth="1"/>
    <col min="5" max="5" width="13.5546875" customWidth="1"/>
    <col min="6" max="6" width="16.44140625" customWidth="1"/>
    <col min="7" max="8" width="7.88671875" customWidth="1"/>
    <col min="9" max="9" width="9.33203125" customWidth="1"/>
    <col min="10" max="10" width="8.109375" customWidth="1"/>
    <col min="11" max="14" width="9.33203125" customWidth="1"/>
  </cols>
  <sheetData>
    <row r="3" spans="1:14" ht="18">
      <c r="A3" s="92" t="s">
        <v>226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ht="15.6">
      <c r="A4" s="13"/>
      <c r="B4" s="13"/>
      <c r="C4" s="13"/>
      <c r="D4" s="13"/>
      <c r="E4" s="13"/>
      <c r="F4" s="13"/>
    </row>
    <row r="5" spans="1:14" ht="18.75" customHeight="1">
      <c r="A5" s="94" t="s">
        <v>206</v>
      </c>
      <c r="B5" s="94" t="s">
        <v>227</v>
      </c>
      <c r="C5" s="94" t="s">
        <v>228</v>
      </c>
      <c r="D5" s="94" t="s">
        <v>209</v>
      </c>
      <c r="E5" s="93" t="s">
        <v>210</v>
      </c>
      <c r="F5" s="93"/>
      <c r="G5" s="95" t="s">
        <v>6</v>
      </c>
      <c r="H5" s="95" t="s">
        <v>7</v>
      </c>
      <c r="I5" s="95" t="s">
        <v>8</v>
      </c>
      <c r="J5" s="95" t="s">
        <v>9</v>
      </c>
      <c r="K5" s="95" t="s">
        <v>10</v>
      </c>
      <c r="L5" s="95" t="s">
        <v>11</v>
      </c>
      <c r="M5" s="95" t="s">
        <v>12</v>
      </c>
      <c r="N5" s="95" t="s">
        <v>13</v>
      </c>
    </row>
    <row r="6" spans="1:14" ht="18.75" customHeight="1">
      <c r="A6" s="94"/>
      <c r="B6" s="94"/>
      <c r="C6" s="94"/>
      <c r="D6" s="94"/>
      <c r="E6" s="4" t="s">
        <v>229</v>
      </c>
      <c r="F6" s="4" t="s">
        <v>230</v>
      </c>
      <c r="G6" s="96"/>
      <c r="H6" s="96"/>
      <c r="I6" s="96"/>
      <c r="J6" s="96"/>
      <c r="K6" s="96"/>
      <c r="L6" s="96"/>
      <c r="M6" s="96"/>
      <c r="N6" s="96"/>
    </row>
    <row r="7" spans="1:14" ht="15.6">
      <c r="A7" s="4">
        <v>1</v>
      </c>
      <c r="B7" s="5">
        <f>'зав б.ж.у'!B7+'обед б.ж.у '!B7</f>
        <v>39.659999999999997</v>
      </c>
      <c r="C7" s="5">
        <f>'зав б.ж.у'!C7+'обед б.ж.у '!C7</f>
        <v>36.869999999999997</v>
      </c>
      <c r="D7" s="5">
        <f>'зав б.ж.у'!D7+'обед б.ж.у '!D7</f>
        <v>182.94</v>
      </c>
      <c r="E7" s="5">
        <f>'зав б.ж.у'!E7+'обед б.ж.у '!E7</f>
        <v>1262.57</v>
      </c>
      <c r="F7" s="6">
        <f>SUM(E7*100/E19)</f>
        <v>53.7263829787234</v>
      </c>
      <c r="G7" s="14">
        <f>'зав б.ж.у'!G7+'обед б.ж.у '!G7</f>
        <v>0.7</v>
      </c>
      <c r="H7" s="14">
        <f>'зав б.ж.у'!H7+'обед б.ж.у '!H7</f>
        <v>0.9</v>
      </c>
      <c r="I7" s="14">
        <f>'зав б.ж.у'!I7+'обед б.ж.у '!I7</f>
        <v>350.24</v>
      </c>
      <c r="J7" s="14">
        <f>'зав б.ж.у'!J7+'обед б.ж.у '!J7</f>
        <v>100.61</v>
      </c>
      <c r="K7" s="14">
        <f>'зав б.ж.у'!K7+'обед б.ж.у '!K7</f>
        <v>749.01</v>
      </c>
      <c r="L7" s="14">
        <f>'зав б.ж.у'!L7+'обед б.ж.у '!L7</f>
        <v>188.73</v>
      </c>
      <c r="M7" s="14">
        <f>'зав б.ж.у'!M7+'зав б.ж.у'!M7</f>
        <v>769.6</v>
      </c>
      <c r="N7" s="14">
        <f>'зав б.ж.у'!N7+'обед б.ж.у '!N7</f>
        <v>12.18</v>
      </c>
    </row>
    <row r="8" spans="1:14" ht="15.6">
      <c r="A8" s="4">
        <v>2</v>
      </c>
      <c r="B8" s="5">
        <f>'зав б.ж.у'!B8+'обед б.ж.у '!B8</f>
        <v>53.69</v>
      </c>
      <c r="C8" s="5">
        <f>'зав б.ж.у'!C8+'обед б.ж.у '!C8</f>
        <v>59.32</v>
      </c>
      <c r="D8" s="5">
        <f>'зав б.ж.у'!D8+'обед б.ж.у '!D8</f>
        <v>183.81</v>
      </c>
      <c r="E8" s="5">
        <f>'зав б.ж.у'!E8+'обед б.ж.у '!E8</f>
        <v>1388.78</v>
      </c>
      <c r="F8" s="6">
        <f>E8*100/E19</f>
        <v>59.097021276595697</v>
      </c>
      <c r="G8" s="5">
        <f>'зав б.ж.у'!G8+'обед б.ж.у '!G8</f>
        <v>0.97</v>
      </c>
      <c r="H8" s="5">
        <f>'зав б.ж.у'!H8+'обед б.ж.у '!H8</f>
        <v>4.1100000000000003</v>
      </c>
      <c r="I8" s="5">
        <f>'зав б.ж.у'!I8+'обед б.ж.у '!I8</f>
        <v>245.53</v>
      </c>
      <c r="J8" s="5">
        <f>'зав б.ж.у'!J8+'обед б.ж.у '!J8</f>
        <v>89.44</v>
      </c>
      <c r="K8" s="5">
        <f>'зав б.ж.у'!K8+'обед б.ж.у '!K8</f>
        <v>497.49</v>
      </c>
      <c r="L8" s="5">
        <f>'зав б.ж.у'!L8+'обед б.ж.у '!L8</f>
        <v>557.64</v>
      </c>
      <c r="M8" s="5">
        <f>'зав б.ж.у'!M8+'обед б.ж.у '!M8</f>
        <v>758.91</v>
      </c>
      <c r="N8" s="5">
        <f>'зав б.ж.у'!N8+'обед б.ж.у '!N8</f>
        <v>12.28</v>
      </c>
    </row>
    <row r="9" spans="1:14" ht="15.6">
      <c r="A9" s="4">
        <v>3</v>
      </c>
      <c r="B9" s="5">
        <f>'зав б.ж.у'!B9+'обед б.ж.у '!B9</f>
        <v>39.06</v>
      </c>
      <c r="C9" s="5">
        <f>'3,4'!E12+'3,4'!E20</f>
        <v>13.4</v>
      </c>
      <c r="D9" s="5">
        <f>'3,4'!F12+'3,4'!F20</f>
        <v>28.020000000000003</v>
      </c>
      <c r="E9" s="5">
        <f>'3,4'!G12+'3,4'!G20</f>
        <v>270</v>
      </c>
      <c r="F9" s="6">
        <f>E9*100/E19</f>
        <v>11.48936170212766</v>
      </c>
      <c r="G9" s="5">
        <f>'зав б.ж.у'!G9+'обед б.ж.у '!G9</f>
        <v>0.56000000000000005</v>
      </c>
      <c r="H9" s="5">
        <f>'зав б.ж.у'!H9+'обед б.ж.у '!H9</f>
        <v>3.49</v>
      </c>
      <c r="I9" s="5">
        <f>'зав б.ж.у'!I9+'обед б.ж.у '!I9</f>
        <v>595.17999999999995</v>
      </c>
      <c r="J9" s="5">
        <f>'зав б.ж.у'!J9+'обед б.ж.у '!J9</f>
        <v>60.78</v>
      </c>
      <c r="K9" s="5">
        <f>'зав б.ж.у'!K9+'обед б.ж.у '!K9</f>
        <v>864.14</v>
      </c>
      <c r="L9" s="5">
        <f>'зав б.ж.у'!L9+'обед б.ж.у '!L9</f>
        <v>268.18</v>
      </c>
      <c r="M9" s="5">
        <f>'зав б.ж.у'!M9+'обед б.ж.у '!M9</f>
        <v>947.79</v>
      </c>
      <c r="N9" s="5">
        <f>'зав б.ж.у'!N9+'обед б.ж.у '!N9</f>
        <v>12.19</v>
      </c>
    </row>
    <row r="10" spans="1:14" ht="15.6">
      <c r="A10" s="4">
        <v>4</v>
      </c>
      <c r="B10" s="5">
        <f>'зав б.ж.у'!B10+'обед б.ж.у '!B10</f>
        <v>53.64</v>
      </c>
      <c r="C10" s="5">
        <f>'зав б.ж.у'!C10+'обед б.ж.у '!C10</f>
        <v>59.36</v>
      </c>
      <c r="D10" s="5">
        <f>'зав б.ж.у'!D10+'обед б.ж.у '!D10</f>
        <v>226.89999999999998</v>
      </c>
      <c r="E10" s="5">
        <f>'зав б.ж.у'!E10+'обед б.ж.у '!E10</f>
        <v>1704.3400000000001</v>
      </c>
      <c r="F10" s="6">
        <f>E10*100/E19</f>
        <v>72.52510638297872</v>
      </c>
      <c r="G10" s="5">
        <f>'зав б.ж.у'!G10+'обед б.ж.у '!G10</f>
        <v>0.62</v>
      </c>
      <c r="H10" s="5">
        <f>'зав б.ж.у'!H10+'обед б.ж.у '!H10</f>
        <v>0.78900000000000015</v>
      </c>
      <c r="I10" s="5">
        <f>'зав б.ж.у'!I10+'обед б.ж.у '!I10</f>
        <v>1073.71</v>
      </c>
      <c r="J10" s="5">
        <f>'зав б.ж.у'!J10+'обед б.ж.у '!J10</f>
        <v>70.22999999999999</v>
      </c>
      <c r="K10" s="5">
        <f>'зав б.ж.у'!K10+'обед б.ж.у '!K10</f>
        <v>568.53</v>
      </c>
      <c r="L10" s="5">
        <f>'зав б.ж.у'!L10+'обед б.ж.у '!L10</f>
        <v>217.26999999999998</v>
      </c>
      <c r="M10" s="5">
        <f>'зав б.ж.у'!M10+'обед б.ж.у '!M10</f>
        <v>831.73</v>
      </c>
      <c r="N10" s="5">
        <f>'зав б.ж.у'!N10+'обед б.ж.у '!N10</f>
        <v>12.450000000000001</v>
      </c>
    </row>
    <row r="11" spans="1:14" ht="15.6">
      <c r="A11" s="4">
        <v>5</v>
      </c>
      <c r="B11" s="5">
        <f>'зав б.ж.у'!B11+'обед б.ж.у '!B11</f>
        <v>46.8</v>
      </c>
      <c r="C11" s="5">
        <f>'5,6'!E10+'5,6'!E17</f>
        <v>57.21</v>
      </c>
      <c r="D11" s="5">
        <f>'5,6'!F10+'5,6'!F17</f>
        <v>186.93</v>
      </c>
      <c r="E11" s="5">
        <f>'5,6'!G10+'5,6'!G17</f>
        <v>1390.4499999999998</v>
      </c>
      <c r="F11" s="6">
        <f>E11*100/E19</f>
        <v>59.168085106382968</v>
      </c>
      <c r="G11" s="5">
        <f>'зав б.ж.у'!G11+'обед б.ж.у '!G11</f>
        <v>0.52500000000000002</v>
      </c>
      <c r="H11" s="5">
        <f>'зав б.ж.у'!H11+'обед б.ж.у '!H11</f>
        <v>0.64700000000000002</v>
      </c>
      <c r="I11" s="5">
        <f>'зав б.ж.у'!I11+'обед б.ж.у '!I11</f>
        <v>748.21</v>
      </c>
      <c r="J11" s="5">
        <f>'зав б.ж.у'!J11+'обед б.ж.у '!J11</f>
        <v>27.73</v>
      </c>
      <c r="K11" s="5">
        <f>'зав б.ж.у'!K11+'обед б.ж.у '!K11</f>
        <v>555.53</v>
      </c>
      <c r="L11" s="5">
        <f>'зав б.ж.у'!L11+'обед б.ж.у '!L11</f>
        <v>241.67</v>
      </c>
      <c r="M11" s="5">
        <f>'зав б.ж.у'!M11+'обед б.ж.у '!M11</f>
        <v>792.91</v>
      </c>
      <c r="N11" s="5">
        <f>'зав б.ж.у'!N11+'обед б.ж.у '!N11</f>
        <v>8.44</v>
      </c>
    </row>
    <row r="12" spans="1:14" ht="15.6">
      <c r="A12" s="4">
        <v>6</v>
      </c>
      <c r="B12" s="5">
        <f>'зав б.ж.у'!B12+'обед б.ж.у '!B12</f>
        <v>49.72</v>
      </c>
      <c r="C12" s="5">
        <f>'зав б.ж.у'!C12+'обед б.ж.у '!C12</f>
        <v>47.65</v>
      </c>
      <c r="D12" s="5">
        <f>'зав б.ж.у'!D12+'обед б.ж.у '!D12</f>
        <v>190.16</v>
      </c>
      <c r="E12" s="5">
        <f>'зав б.ж.у'!E12+'обед б.ж.у '!E12</f>
        <v>1320.65</v>
      </c>
      <c r="F12" s="6">
        <f>E12*100/E19</f>
        <v>56.197872340425498</v>
      </c>
      <c r="G12" s="5">
        <f>'зав б.ж.у'!G12+'обед б.ж.у '!G12</f>
        <v>0.66</v>
      </c>
      <c r="H12" s="5">
        <f>'зав б.ж.у'!H12+'обед б.ж.у '!H12</f>
        <v>1.744</v>
      </c>
      <c r="I12" s="5">
        <f>'зав б.ж.у'!I12+'обед б.ж.у '!I12</f>
        <v>389.6</v>
      </c>
      <c r="J12" s="5">
        <f>'зав б.ж.у'!J12+'обед б.ж.у '!J12</f>
        <v>89.32</v>
      </c>
      <c r="K12" s="5">
        <f>'зав б.ж.у'!K12+'обед б.ж.у '!K12</f>
        <v>408.73599999999999</v>
      </c>
      <c r="L12" s="5">
        <f>'зав б.ж.у'!L12+'обед б.ж.у '!L12</f>
        <v>161.11000000000001</v>
      </c>
      <c r="M12" s="5">
        <f>'зав б.ж.у'!M12+'обед б.ж.у '!M12</f>
        <v>774.7</v>
      </c>
      <c r="N12" s="5">
        <f>'зав б.ж.у'!N12+'обед б.ж.у '!N12</f>
        <v>13.26</v>
      </c>
    </row>
    <row r="13" spans="1:14" ht="15.6">
      <c r="A13" s="4">
        <v>7</v>
      </c>
      <c r="B13" s="5">
        <f>'7,8'!D10+'7,8'!D17</f>
        <v>54.08</v>
      </c>
      <c r="C13" s="5">
        <f>'7,8'!E10+'7,8'!E17</f>
        <v>45.59</v>
      </c>
      <c r="D13" s="5">
        <f>'7,8'!F10+'7,8'!F17</f>
        <v>208.22</v>
      </c>
      <c r="E13" s="5">
        <f>'7,8'!G10+'7,8'!G17</f>
        <v>1412.99</v>
      </c>
      <c r="F13" s="6">
        <f>E13*100/E19</f>
        <v>60.127234042553198</v>
      </c>
      <c r="G13" s="5">
        <f>'зав б.ж.у'!G13+'обед б.ж.у '!G13</f>
        <v>0.53779999999999994</v>
      </c>
      <c r="H13" s="5">
        <f>'зав б.ж.у'!H13+'обед б.ж.у '!H13</f>
        <v>0.76639999999999997</v>
      </c>
      <c r="I13" s="5">
        <f>'зав б.ж.у'!I13+'обед б.ж.у '!I13</f>
        <v>407.33</v>
      </c>
      <c r="J13" s="5">
        <f>'зав б.ж.у'!J13+'обед б.ж.у '!J13</f>
        <v>31.402000000000001</v>
      </c>
      <c r="K13" s="5">
        <f>'зав б.ж.у'!K13+'обед б.ж.у '!K13</f>
        <v>655.46500000000003</v>
      </c>
      <c r="L13" s="5">
        <f>'зав б.ж.у'!L13+'обед б.ж.у '!L13</f>
        <v>197.15299999999999</v>
      </c>
      <c r="M13" s="5">
        <f>'зав б.ж.у'!M13+'обед б.ж.у '!M13</f>
        <v>866.06</v>
      </c>
      <c r="N13" s="5">
        <f>'зав б.ж.у'!N13+'обед б.ж.у '!N13</f>
        <v>11.692</v>
      </c>
    </row>
    <row r="14" spans="1:14" ht="15.6">
      <c r="A14" s="4">
        <v>8</v>
      </c>
      <c r="B14" s="5">
        <f>'зав б.ж.у'!B14+'обед б.ж.у '!B14</f>
        <v>65.77</v>
      </c>
      <c r="C14" s="5">
        <f>'зав б.ж.у'!C14+'обед б.ж.у '!C14</f>
        <v>54.29</v>
      </c>
      <c r="D14" s="5">
        <f>'зав б.ж.у'!D14+'обед б.ж.у '!D14</f>
        <v>170.46</v>
      </c>
      <c r="E14" s="5">
        <f>'зав б.ж.у'!E14+'обед б.ж.у '!E14</f>
        <v>1427.26</v>
      </c>
      <c r="F14" s="6">
        <f>E14*100/E19</f>
        <v>60.7344680851064</v>
      </c>
      <c r="G14" s="5">
        <f>'зав б.ж.у'!G14+'обед б.ж.у '!G14</f>
        <v>2.7290000000000001</v>
      </c>
      <c r="H14" s="5">
        <f>'зав б.ж.у'!H14+'обед б.ж.у '!H14</f>
        <v>3.3841999999999999</v>
      </c>
      <c r="I14" s="5">
        <f>'зав б.ж.у'!I14+'обед б.ж.у '!I14</f>
        <v>655.32000000000005</v>
      </c>
      <c r="J14" s="5">
        <f>'зав б.ж.у'!J14+'обед б.ж.у '!J14</f>
        <v>54.786999999999999</v>
      </c>
      <c r="K14" s="5">
        <f>'зав б.ж.у'!K14+'обед б.ж.у '!K14</f>
        <v>739.38</v>
      </c>
      <c r="L14" s="5">
        <f>'зав б.ж.у'!L14+'обед б.ж.у '!L14</f>
        <v>377.41</v>
      </c>
      <c r="M14" s="5">
        <f>'зав б.ж.у'!M14+'обед б.ж.у '!M14</f>
        <v>792.37</v>
      </c>
      <c r="N14" s="5">
        <f>'зав б.ж.у'!N14+'обед б.ж.у '!N14</f>
        <v>11.773</v>
      </c>
    </row>
    <row r="15" spans="1:14" ht="15.6">
      <c r="A15" s="4">
        <v>9</v>
      </c>
      <c r="B15" s="5">
        <f>'9,10'!D9+'9,10'!D18</f>
        <v>4.4000000000000004</v>
      </c>
      <c r="C15" s="5">
        <f>'9,10'!E9+'9,10'!E18</f>
        <v>5.46</v>
      </c>
      <c r="D15" s="5">
        <f>'9,10'!F9+'9,10'!F18</f>
        <v>34.479999999999997</v>
      </c>
      <c r="E15" s="5">
        <f>'9,10'!G9+'9,10'!G18</f>
        <v>204.6</v>
      </c>
      <c r="F15" s="6">
        <f>E15*100/E19</f>
        <v>8.7063829787234095</v>
      </c>
      <c r="G15" s="5">
        <f>'зав б.ж.у'!G15+'обед б.ж.у '!G15</f>
        <v>2.59</v>
      </c>
      <c r="H15" s="5">
        <f>'зав б.ж.у'!H15+'обед б.ж.у '!H15</f>
        <v>0.71</v>
      </c>
      <c r="I15" s="5">
        <f>'зав б.ж.у'!I15+'обед б.ж.у '!I15</f>
        <v>323.79000000000002</v>
      </c>
      <c r="J15" s="5">
        <f>'зав б.ж.у'!J15+'обед б.ж.у '!J15</f>
        <v>47.54</v>
      </c>
      <c r="K15" s="5">
        <f>'зав б.ж.у'!K15+'обед б.ж.у '!K15</f>
        <v>736.22</v>
      </c>
      <c r="L15" s="5">
        <f>'зав б.ж.у'!L15+'обед б.ж.у '!L15</f>
        <v>172.48</v>
      </c>
      <c r="M15" s="5">
        <f>'зав б.ж.у'!M15+'обед б.ж.у '!M15</f>
        <v>818.26</v>
      </c>
      <c r="N15" s="5">
        <f>'зав б.ж.у'!N15+'обед б.ж.у '!N15</f>
        <v>11.28</v>
      </c>
    </row>
    <row r="16" spans="1:14" ht="15.6">
      <c r="A16" s="4">
        <v>10</v>
      </c>
      <c r="B16" s="5">
        <f>'зав б.ж.у'!B16+'обед б.ж.у '!B16</f>
        <v>47.78</v>
      </c>
      <c r="C16" s="5">
        <f>'зав б.ж.у'!C16+'обед б.ж.у '!C16</f>
        <v>48.03</v>
      </c>
      <c r="D16" s="5">
        <f>'зав б.ж.у'!D16+'обед б.ж.у '!D16</f>
        <v>194.46</v>
      </c>
      <c r="E16" s="5">
        <f>'зав б.ж.у'!E16+'обед б.ж.у '!E16</f>
        <v>1387.09</v>
      </c>
      <c r="F16" s="6">
        <f>E16*100/E19</f>
        <v>59.025106382978699</v>
      </c>
      <c r="G16" s="5">
        <f>'зав б.ж.у'!G16+'обед б.ж.у '!G16</f>
        <v>0.57799999999999996</v>
      </c>
      <c r="H16" s="5">
        <f>'зав б.ж.у'!H16+'обед б.ж.у '!H16</f>
        <v>0.74019999999999997</v>
      </c>
      <c r="I16" s="5">
        <f>'зав б.ж.у'!I16+'обед б.ж.у '!I15</f>
        <v>303.18</v>
      </c>
      <c r="J16" s="5">
        <f>'зав б.ж.у'!J16+'обед б.ж.у '!J16</f>
        <v>34.387999999999998</v>
      </c>
      <c r="K16" s="5">
        <f>'зав б.ж.у'!K16+'обед б.ж.у '!K16</f>
        <v>491.65</v>
      </c>
      <c r="L16" s="5">
        <f>'зав б.ж.у'!L16+'обед б.ж.у '!L16</f>
        <v>222.53899999999999</v>
      </c>
      <c r="M16" s="5">
        <f>'зав б.ж.у'!M16+'обед б.ж.у '!M16</f>
        <v>790.78</v>
      </c>
      <c r="N16" s="5">
        <f>'зав б.ж.у'!N16+'обед б.ж.у '!N16</f>
        <v>10.334</v>
      </c>
    </row>
    <row r="17" spans="1:14" ht="15.6">
      <c r="A17" s="4" t="s">
        <v>214</v>
      </c>
      <c r="B17" s="5">
        <f t="shared" ref="B17:F17" si="0">SUM(B7:B16)</f>
        <v>454.6</v>
      </c>
      <c r="C17" s="5">
        <f t="shared" si="0"/>
        <v>427.17999999999995</v>
      </c>
      <c r="D17" s="5">
        <f t="shared" si="0"/>
        <v>1606.3799999999999</v>
      </c>
      <c r="E17" s="5">
        <f t="shared" si="0"/>
        <v>11768.730000000001</v>
      </c>
      <c r="F17" s="5">
        <f t="shared" si="0"/>
        <v>500.79702127659567</v>
      </c>
      <c r="G17" s="5">
        <f t="shared" ref="G17:N17" si="1">SUM(G7:G16)</f>
        <v>10.469799999999999</v>
      </c>
      <c r="H17" s="5">
        <f t="shared" si="1"/>
        <v>17.280800000000003</v>
      </c>
      <c r="I17" s="5">
        <f t="shared" si="1"/>
        <v>5092.09</v>
      </c>
      <c r="J17" s="5">
        <f t="shared" si="1"/>
        <v>606.22699999999998</v>
      </c>
      <c r="K17" s="5">
        <f t="shared" si="1"/>
        <v>6266.1509999999998</v>
      </c>
      <c r="L17" s="5">
        <f t="shared" si="1"/>
        <v>2604.1819999999998</v>
      </c>
      <c r="M17" s="5">
        <f t="shared" si="1"/>
        <v>8143.1100000000006</v>
      </c>
      <c r="N17" s="5">
        <f t="shared" si="1"/>
        <v>115.87899999999999</v>
      </c>
    </row>
    <row r="18" spans="1:14" ht="15.6">
      <c r="A18" s="4" t="s">
        <v>215</v>
      </c>
      <c r="B18" s="5">
        <f t="shared" ref="B18:N18" si="2">SUM(B17/10)</f>
        <v>45.46</v>
      </c>
      <c r="C18" s="5">
        <f t="shared" si="2"/>
        <v>42.717999999999996</v>
      </c>
      <c r="D18" s="5">
        <f t="shared" si="2"/>
        <v>160.63799999999998</v>
      </c>
      <c r="E18" s="5">
        <f t="shared" si="2"/>
        <v>1176.873</v>
      </c>
      <c r="F18" s="6">
        <f t="shared" si="2"/>
        <v>50.079702127659566</v>
      </c>
      <c r="G18" s="5">
        <f t="shared" si="2"/>
        <v>1.04698</v>
      </c>
      <c r="H18" s="5">
        <f t="shared" si="2"/>
        <v>1.7280800000000003</v>
      </c>
      <c r="I18" s="5">
        <f t="shared" si="2"/>
        <v>509.209</v>
      </c>
      <c r="J18" s="5">
        <f t="shared" si="2"/>
        <v>60.622699999999995</v>
      </c>
      <c r="K18" s="5">
        <f t="shared" si="2"/>
        <v>626.61509999999998</v>
      </c>
      <c r="L18" s="5">
        <f t="shared" si="2"/>
        <v>260.41819999999996</v>
      </c>
      <c r="M18" s="5">
        <f t="shared" si="2"/>
        <v>814.31100000000004</v>
      </c>
      <c r="N18" s="5">
        <f t="shared" si="2"/>
        <v>11.587899999999999</v>
      </c>
    </row>
    <row r="19" spans="1:14" ht="15.6">
      <c r="A19" s="4" t="s">
        <v>216</v>
      </c>
      <c r="B19" s="4">
        <v>77</v>
      </c>
      <c r="C19" s="4">
        <v>79</v>
      </c>
      <c r="D19" s="4">
        <v>335</v>
      </c>
      <c r="E19" s="4">
        <v>2350</v>
      </c>
      <c r="F19" s="4" t="s">
        <v>231</v>
      </c>
      <c r="G19" s="4">
        <v>1.2</v>
      </c>
      <c r="H19" s="4">
        <v>1.4</v>
      </c>
      <c r="I19" s="4">
        <v>700</v>
      </c>
      <c r="J19" s="4">
        <v>60</v>
      </c>
      <c r="K19" s="4">
        <v>1100</v>
      </c>
      <c r="L19" s="4">
        <v>250</v>
      </c>
      <c r="M19" s="4">
        <v>1100</v>
      </c>
      <c r="N19" s="4">
        <v>12</v>
      </c>
    </row>
    <row r="20" spans="1:14" ht="15.6">
      <c r="A20" s="15" t="s">
        <v>232</v>
      </c>
      <c r="B20" s="16">
        <f>SUM(B7:B11)</f>
        <v>232.85000000000002</v>
      </c>
      <c r="C20" s="16">
        <f>SUM(C7:C11)</f>
        <v>226.16</v>
      </c>
      <c r="D20" s="16">
        <f>SUM(D7:D11)</f>
        <v>808.59999999999991</v>
      </c>
      <c r="E20" s="16">
        <f>SUM(E7:E11)</f>
        <v>6016.14</v>
      </c>
      <c r="F20" s="17"/>
      <c r="G20" s="5">
        <f>SUM(G7:G11)</f>
        <v>3.375</v>
      </c>
      <c r="H20" s="5">
        <f t="shared" ref="H20:N20" si="3">SUM(H7:H11)</f>
        <v>9.9359999999999999</v>
      </c>
      <c r="I20" s="5">
        <f t="shared" si="3"/>
        <v>3012.87</v>
      </c>
      <c r="J20" s="5">
        <f t="shared" si="3"/>
        <v>348.79</v>
      </c>
      <c r="K20" s="5">
        <f t="shared" si="3"/>
        <v>3234.7</v>
      </c>
      <c r="L20" s="5">
        <f t="shared" si="3"/>
        <v>1473.49</v>
      </c>
      <c r="M20" s="5">
        <f t="shared" si="3"/>
        <v>4100.9400000000005</v>
      </c>
      <c r="N20" s="5">
        <f t="shared" si="3"/>
        <v>57.54</v>
      </c>
    </row>
    <row r="21" spans="1:14" ht="15.6">
      <c r="A21" s="18" t="s">
        <v>233</v>
      </c>
      <c r="B21" s="19">
        <f>SUM(B20/5*100/B19)</f>
        <v>60.48051948051949</v>
      </c>
      <c r="C21" s="19">
        <f>SUM(C20/5*100/C19)</f>
        <v>57.255696202531645</v>
      </c>
      <c r="D21" s="19">
        <f>SUM(D20/5*100/D19)</f>
        <v>48.274626865671628</v>
      </c>
      <c r="E21" s="19">
        <f>SUM(E20/5*100/E19)</f>
        <v>51.201191489361705</v>
      </c>
      <c r="F21" s="17"/>
      <c r="G21" s="9">
        <f t="shared" ref="G21:N21" si="4">SUM(G20/5*100/G19)</f>
        <v>56.25</v>
      </c>
      <c r="H21" s="9">
        <f t="shared" si="4"/>
        <v>141.94285714285715</v>
      </c>
      <c r="I21" s="9">
        <f t="shared" si="4"/>
        <v>86.081999999999994</v>
      </c>
      <c r="J21" s="9">
        <f t="shared" si="4"/>
        <v>116.26333333333335</v>
      </c>
      <c r="K21" s="9">
        <f t="shared" si="4"/>
        <v>58.812727272727265</v>
      </c>
      <c r="L21" s="9">
        <f t="shared" si="4"/>
        <v>117.8792</v>
      </c>
      <c r="M21" s="9">
        <f t="shared" si="4"/>
        <v>74.562545454545472</v>
      </c>
      <c r="N21" s="9">
        <f t="shared" si="4"/>
        <v>95.899999999999991</v>
      </c>
    </row>
    <row r="22" spans="1:14" ht="15.6">
      <c r="A22" s="20" t="s">
        <v>232</v>
      </c>
      <c r="B22" s="16">
        <f>SUM(B12:B16)</f>
        <v>221.75</v>
      </c>
      <c r="C22" s="16">
        <f>SUM(C12:C16)</f>
        <v>201.02</v>
      </c>
      <c r="D22" s="16">
        <f>SUM(D12:D16)</f>
        <v>797.78</v>
      </c>
      <c r="E22" s="16">
        <f>SUM(E12:E16)</f>
        <v>5752.59</v>
      </c>
      <c r="F22" s="8"/>
      <c r="G22" s="5">
        <f>SUM(G12:G16)</f>
        <v>7.0948000000000002</v>
      </c>
      <c r="H22" s="5">
        <f t="shared" ref="H22:N22" si="5">SUM(H12:H16)</f>
        <v>7.3448000000000002</v>
      </c>
      <c r="I22" s="5">
        <f t="shared" si="5"/>
        <v>2079.2199999999998</v>
      </c>
      <c r="J22" s="5">
        <f t="shared" si="5"/>
        <v>257.43700000000001</v>
      </c>
      <c r="K22" s="5">
        <f t="shared" si="5"/>
        <v>3031.451</v>
      </c>
      <c r="L22" s="5">
        <f t="shared" si="5"/>
        <v>1130.692</v>
      </c>
      <c r="M22" s="5">
        <f t="shared" si="5"/>
        <v>4042.17</v>
      </c>
      <c r="N22" s="5">
        <f t="shared" si="5"/>
        <v>58.338999999999999</v>
      </c>
    </row>
    <row r="23" spans="1:14" ht="15.6">
      <c r="A23" s="18" t="s">
        <v>233</v>
      </c>
      <c r="B23" s="19">
        <f>SUM(B22/5*100/B19)</f>
        <v>57.597402597402599</v>
      </c>
      <c r="C23" s="19">
        <f>SUM(C22/5*100/C19)</f>
        <v>50.891139240506298</v>
      </c>
      <c r="D23" s="19">
        <f>SUM(D22/5*100/D19)</f>
        <v>47.6286567164179</v>
      </c>
      <c r="E23" s="19">
        <f>SUM(E22/5*100/E19)</f>
        <v>48.958212765957498</v>
      </c>
      <c r="F23" s="8"/>
      <c r="G23" s="9">
        <f t="shared" ref="G23:N23" si="6">SUM(G22/5*100/G19)</f>
        <v>118.246666666667</v>
      </c>
      <c r="H23" s="9">
        <f t="shared" si="6"/>
        <v>104.92571428571399</v>
      </c>
      <c r="I23" s="9">
        <f t="shared" si="6"/>
        <v>59.406285714285701</v>
      </c>
      <c r="J23" s="9">
        <f t="shared" si="6"/>
        <v>85.812333333333299</v>
      </c>
      <c r="K23" s="9">
        <f t="shared" si="6"/>
        <v>55.117290909090897</v>
      </c>
      <c r="L23" s="9">
        <f t="shared" si="6"/>
        <v>90.455359999999999</v>
      </c>
      <c r="M23" s="9">
        <f t="shared" si="6"/>
        <v>73.494</v>
      </c>
      <c r="N23" s="9">
        <f t="shared" si="6"/>
        <v>97.231666666666698</v>
      </c>
    </row>
  </sheetData>
  <mergeCells count="14">
    <mergeCell ref="A3:N3"/>
    <mergeCell ref="E5:F5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85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3:N29"/>
  <sheetViews>
    <sheetView topLeftCell="A4" workbookViewId="0">
      <selection activeCell="L14" sqref="L14"/>
    </sheetView>
  </sheetViews>
  <sheetFormatPr defaultColWidth="9" defaultRowHeight="14.4"/>
  <cols>
    <col min="1" max="1" width="18.44140625" customWidth="1"/>
    <col min="2" max="2" width="9.88671875" customWidth="1"/>
    <col min="3" max="3" width="9.6640625" customWidth="1"/>
    <col min="4" max="4" width="12.109375" customWidth="1"/>
    <col min="5" max="5" width="15.6640625" customWidth="1"/>
    <col min="6" max="6" width="15.33203125" customWidth="1"/>
    <col min="7" max="7" width="8" customWidth="1"/>
    <col min="8" max="8" width="7.33203125" customWidth="1"/>
    <col min="9" max="9" width="9.5546875" customWidth="1"/>
    <col min="10" max="10" width="8.5546875" customWidth="1"/>
    <col min="11" max="14" width="9.33203125" customWidth="1"/>
  </cols>
  <sheetData>
    <row r="3" spans="1:14" ht="18">
      <c r="A3" s="92" t="s">
        <v>234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>
      <c r="A4" s="1"/>
      <c r="B4" s="1"/>
      <c r="C4" s="1"/>
      <c r="D4" s="1"/>
      <c r="E4" s="1"/>
      <c r="F4" s="1"/>
    </row>
    <row r="5" spans="1:14">
      <c r="A5" s="94" t="s">
        <v>206</v>
      </c>
      <c r="B5" s="94" t="s">
        <v>227</v>
      </c>
      <c r="C5" s="94" t="s">
        <v>228</v>
      </c>
      <c r="D5" s="94" t="s">
        <v>209</v>
      </c>
      <c r="E5" s="93" t="s">
        <v>210</v>
      </c>
      <c r="F5" s="93"/>
      <c r="G5" s="95" t="s">
        <v>6</v>
      </c>
      <c r="H5" s="95" t="s">
        <v>7</v>
      </c>
      <c r="I5" s="95" t="s">
        <v>8</v>
      </c>
      <c r="J5" s="95" t="s">
        <v>9</v>
      </c>
      <c r="K5" s="95" t="s">
        <v>10</v>
      </c>
      <c r="L5" s="95" t="s">
        <v>11</v>
      </c>
      <c r="M5" s="95" t="s">
        <v>12</v>
      </c>
      <c r="N5" s="95" t="s">
        <v>13</v>
      </c>
    </row>
    <row r="6" spans="1:14">
      <c r="A6" s="94"/>
      <c r="B6" s="94"/>
      <c r="C6" s="94"/>
      <c r="D6" s="94"/>
      <c r="E6" s="3" t="s">
        <v>235</v>
      </c>
      <c r="F6" s="3" t="s">
        <v>236</v>
      </c>
      <c r="G6" s="96"/>
      <c r="H6" s="96"/>
      <c r="I6" s="96"/>
      <c r="J6" s="96"/>
      <c r="K6" s="96"/>
      <c r="L6" s="96"/>
      <c r="M6" s="96"/>
      <c r="N6" s="96"/>
    </row>
    <row r="7" spans="1:14" ht="15.6">
      <c r="A7" s="4">
        <v>1</v>
      </c>
      <c r="B7" s="5">
        <f>'1,2'!D21+'1,2'!D25</f>
        <v>2.14</v>
      </c>
      <c r="C7" s="5">
        <f>'1,2'!E21+'1,2'!E25</f>
        <v>0.36</v>
      </c>
      <c r="D7" s="5">
        <f>'1,2'!F21+'1,2'!F25</f>
        <v>40.880000000000003</v>
      </c>
      <c r="E7" s="5">
        <f>'1,2'!G21+'1,2'!G25</f>
        <v>167.84</v>
      </c>
      <c r="F7" s="6">
        <f>SUM(E7*100/E19)</f>
        <v>7.14212765957447</v>
      </c>
      <c r="G7" s="5">
        <f>'обед б.ж.у '!G7+'1,2'!I25</f>
        <v>0.52</v>
      </c>
      <c r="H7" s="5">
        <f>'1,2'!J21+'1,2'!J25</f>
        <v>0.04</v>
      </c>
      <c r="I7" s="5">
        <f>'1,2'!K21+'1,2'!K25</f>
        <v>1.58</v>
      </c>
      <c r="J7" s="5">
        <f>'1,2'!L21+'1,2'!L25</f>
        <v>3.12</v>
      </c>
      <c r="K7" s="5">
        <f>'1,2'!M21+'1,2'!M25</f>
        <v>20.5</v>
      </c>
      <c r="L7" s="5">
        <f>'1,2'!N21+'1,2'!N25</f>
        <v>18.8</v>
      </c>
      <c r="M7" s="5">
        <f>'1,2'!O21+'1,2'!O25</f>
        <v>53.5</v>
      </c>
      <c r="N7" s="5">
        <f>'1,2'!P21+'1,2'!P25</f>
        <v>2.19</v>
      </c>
    </row>
    <row r="8" spans="1:14" ht="15.6">
      <c r="A8" s="4">
        <v>2</v>
      </c>
      <c r="B8" s="5">
        <f>'1,2'!D41+'1,2'!D44</f>
        <v>3.54</v>
      </c>
      <c r="C8" s="5">
        <f>'1,2'!E41+'1,2'!E44</f>
        <v>3.36</v>
      </c>
      <c r="D8" s="5">
        <f>'1,2'!F41+'1,2'!F44</f>
        <v>13.74</v>
      </c>
      <c r="E8" s="5">
        <f>'1,2'!G41+'1,2'!G44</f>
        <v>92.64</v>
      </c>
      <c r="F8" s="6">
        <f>E8*100/E19</f>
        <v>3.9421276595744699</v>
      </c>
      <c r="G8" s="5">
        <f>'1,2'!I41+'1,2'!I44</f>
        <v>7.4999999999999997E-2</v>
      </c>
      <c r="H8" s="5">
        <f>'1,2'!J41+'1,2'!J44</f>
        <v>0.05</v>
      </c>
      <c r="I8" s="5">
        <f>'1,2'!K41+'1,2'!K44</f>
        <v>1.32</v>
      </c>
      <c r="J8" s="5">
        <f>'1,2'!L41+'1,2'!L44</f>
        <v>16.77</v>
      </c>
      <c r="K8" s="5">
        <f>'1,2'!M41+'1,2'!M44</f>
        <v>63.82</v>
      </c>
      <c r="L8" s="5">
        <f>'1,2'!N41+'1,2'!N44</f>
        <v>23.86</v>
      </c>
      <c r="M8" s="5">
        <f>'1,2'!O41+'1,2'!O44</f>
        <v>67.150000000000006</v>
      </c>
      <c r="N8" s="5">
        <f>'1,2'!P41+'1,2'!P44</f>
        <v>1.82</v>
      </c>
    </row>
    <row r="9" spans="1:14" ht="15.6">
      <c r="A9" s="4">
        <v>3</v>
      </c>
      <c r="B9" s="5" t="e">
        <f>'3,4'!D20+'3,4'!#REF!</f>
        <v>#REF!</v>
      </c>
      <c r="C9" s="5" t="e">
        <f>'3,4'!E20+'3,4'!#REF!</f>
        <v>#REF!</v>
      </c>
      <c r="D9" s="5" t="e">
        <f>'3,4'!F20+'3,4'!#REF!</f>
        <v>#REF!</v>
      </c>
      <c r="E9" s="5" t="e">
        <f>'3,4'!G20+'3,4'!#REF!</f>
        <v>#REF!</v>
      </c>
      <c r="F9" s="6" t="e">
        <f>E9*100/E19</f>
        <v>#REF!</v>
      </c>
      <c r="G9" s="5" t="e">
        <f>'3,4'!I20+'3,4'!#REF!</f>
        <v>#REF!</v>
      </c>
      <c r="H9" s="5" t="e">
        <f>'3,4'!J20+'3,4'!#REF!</f>
        <v>#REF!</v>
      </c>
      <c r="I9" s="5" t="e">
        <f>'3,4'!K20+'3,4'!#REF!</f>
        <v>#REF!</v>
      </c>
      <c r="J9" s="5" t="e">
        <f>'3,4'!L20+'3,4'!#REF!</f>
        <v>#REF!</v>
      </c>
      <c r="K9" s="5" t="e">
        <f>'3,4'!M20+'3,4'!#REF!</f>
        <v>#REF!</v>
      </c>
      <c r="L9" s="5" t="e">
        <f>'3,4'!N20+'3,4'!#REF!</f>
        <v>#REF!</v>
      </c>
      <c r="M9" s="5" t="e">
        <f>'3,4'!O20+'3,4'!#REF!</f>
        <v>#REF!</v>
      </c>
      <c r="N9" s="5" t="e">
        <f>'3,4'!P20+'3,4'!#REF!</f>
        <v>#REF!</v>
      </c>
    </row>
    <row r="10" spans="1:14" ht="15.6">
      <c r="A10" s="4">
        <v>4</v>
      </c>
      <c r="B10" s="5">
        <f>'3,4'!D37+'3,4'!D41</f>
        <v>35.21</v>
      </c>
      <c r="C10" s="5">
        <f>'3,4'!E37+'3,4'!E41</f>
        <v>46.800000000000004</v>
      </c>
      <c r="D10" s="5">
        <f>'3,4'!F37+'3,4'!F41</f>
        <v>207.97</v>
      </c>
      <c r="E10" s="5">
        <f>'3,4'!G37+'3,4'!G41</f>
        <v>1442.18</v>
      </c>
      <c r="F10" s="6">
        <f>E10*100/E19</f>
        <v>61.369361702127662</v>
      </c>
      <c r="G10" s="5">
        <f>'3,4'!I37+'3,4'!I41</f>
        <v>0.63400000000000001</v>
      </c>
      <c r="H10" s="5">
        <f>'3,4'!J37+'3,4'!J41</f>
        <v>0.63300000000000012</v>
      </c>
      <c r="I10" s="5">
        <f>'3,4'!K37+'3,4'!K41</f>
        <v>415.06</v>
      </c>
      <c r="J10" s="5">
        <f>'3,4'!L37+'3,4'!L41</f>
        <v>67.47</v>
      </c>
      <c r="K10" s="5">
        <f>'3,4'!M37+'3,4'!M41</f>
        <v>511.4</v>
      </c>
      <c r="L10" s="5">
        <f>'3,4'!N37+'3,4'!N41</f>
        <v>198.84</v>
      </c>
      <c r="M10" s="5">
        <f>'3,4'!O37+'3,4'!O41</f>
        <v>695.54</v>
      </c>
      <c r="N10" s="5">
        <f>'3,4'!P37+'3,4'!P41</f>
        <v>10.430000000000001</v>
      </c>
    </row>
    <row r="11" spans="1:14" ht="15.6">
      <c r="A11" s="4">
        <v>5</v>
      </c>
      <c r="B11" s="5">
        <f>'5,6'!D17+'5,6'!D21</f>
        <v>39.619999999999997</v>
      </c>
      <c r="C11" s="5">
        <f>'5,6'!E17+'5,6'!E21</f>
        <v>39.39</v>
      </c>
      <c r="D11" s="5">
        <f>'5,6'!F17+'5,6'!F21</f>
        <v>140.9</v>
      </c>
      <c r="E11" s="5">
        <f>'5,6'!G17+'5,6'!G21</f>
        <v>1090.53</v>
      </c>
      <c r="F11" s="6">
        <f>E11*100/E19</f>
        <v>46.405531914893601</v>
      </c>
      <c r="G11" s="5">
        <f>'5,6'!I17+'5,6'!I21</f>
        <v>0.48299999999999998</v>
      </c>
      <c r="H11" s="5">
        <f>'5,6'!J17+'5,6'!J21</f>
        <v>0.69099999999999995</v>
      </c>
      <c r="I11" s="5">
        <f>'5,6'!K17+'5,6'!K21</f>
        <v>348.66</v>
      </c>
      <c r="J11" s="5">
        <f>'5,6'!L17+'5,6'!L21</f>
        <v>16.96</v>
      </c>
      <c r="K11" s="5">
        <f>'5,6'!M17+'5,6'!M21</f>
        <v>478.46</v>
      </c>
      <c r="L11" s="5">
        <f>'5,6'!N17+'5,6'!N21</f>
        <v>188.32</v>
      </c>
      <c r="M11" s="5">
        <f>'5,6'!O17+'5,6'!O21</f>
        <v>746.61</v>
      </c>
      <c r="N11" s="5">
        <f>'5,6'!P17+'5,6'!P21</f>
        <v>7.56</v>
      </c>
    </row>
    <row r="12" spans="1:14" ht="15.6">
      <c r="A12" s="4">
        <v>6</v>
      </c>
      <c r="B12" s="5">
        <f>'5,6'!D37+'5,6'!D42</f>
        <v>53.47</v>
      </c>
      <c r="C12" s="5">
        <f>'5,6'!E37+'5,6'!E42</f>
        <v>55.27</v>
      </c>
      <c r="D12" s="5">
        <f>'5,6'!F37+'5,6'!F42</f>
        <v>164.75</v>
      </c>
      <c r="E12" s="5">
        <f>'5,6'!G37+'5,6'!G42</f>
        <v>1294.5999999999999</v>
      </c>
      <c r="F12" s="6">
        <f>E12*100/E19</f>
        <v>55.089361702127697</v>
      </c>
      <c r="G12" s="5">
        <f>'5,6'!I37+'5,6'!I42</f>
        <v>0.56351468531468496</v>
      </c>
      <c r="H12" s="5">
        <f>'5,6'!J37+'5,6'!J42</f>
        <v>0.76414301675977703</v>
      </c>
      <c r="I12" s="5">
        <f>'5,6'!K37+'5,6'!K42</f>
        <v>305.82062569832402</v>
      </c>
      <c r="J12" s="5">
        <f>'5,6'!L37+'5,6'!L42</f>
        <v>85.239924022346401</v>
      </c>
      <c r="K12" s="5">
        <f>'5,6'!M37+'5,6'!M42</f>
        <v>533.585513146072</v>
      </c>
      <c r="L12" s="5">
        <f>'5,6'!N37+'5,6'!N42</f>
        <v>194.72340711802201</v>
      </c>
      <c r="M12" s="5">
        <f>'5,6'!O37+'5,6'!O42</f>
        <v>886.43960899435797</v>
      </c>
      <c r="N12" s="5">
        <f>'5,6'!P37+'5,6'!P42</f>
        <v>10.7921913884998</v>
      </c>
    </row>
    <row r="13" spans="1:14" ht="15.6">
      <c r="A13" s="4">
        <v>7</v>
      </c>
      <c r="B13" s="5">
        <f>'7,8'!D17+'7,8'!D22</f>
        <v>44.58</v>
      </c>
      <c r="C13" s="5">
        <f>'7,8'!E17+'7,8'!E22</f>
        <v>38.19</v>
      </c>
      <c r="D13" s="5">
        <f>'7,8'!F17+'7,8'!F22</f>
        <v>168.52</v>
      </c>
      <c r="E13" s="5">
        <f>'7,8'!G17+'7,8'!G22</f>
        <v>1167.3900000000001</v>
      </c>
      <c r="F13" s="6">
        <f>E13*100/E19</f>
        <v>49.676170212766003</v>
      </c>
      <c r="G13" s="5">
        <f>'7,8'!I17+'7,8'!I22</f>
        <v>0.3765</v>
      </c>
      <c r="H13" s="5">
        <f>'7,8'!J17+'7,8'!J22</f>
        <v>0.82050000000000001</v>
      </c>
      <c r="I13" s="5">
        <f>'7,8'!K17+'7,8'!K22</f>
        <v>298.01</v>
      </c>
      <c r="J13" s="5">
        <f>'7,8'!L17+'7,8'!L22</f>
        <v>16.87</v>
      </c>
      <c r="K13" s="5">
        <f>'7,8'!M17+'7,8'!M22</f>
        <v>771.15499999999997</v>
      </c>
      <c r="L13" s="5">
        <f>'7,8'!N17+'7,8'!N22</f>
        <v>173.9</v>
      </c>
      <c r="M13" s="5">
        <f>'7,8'!O17+'7,8'!O22</f>
        <v>878.35</v>
      </c>
      <c r="N13" s="5">
        <f>'7,8'!P17+'7,8'!P22</f>
        <v>7.8864999999999998</v>
      </c>
    </row>
    <row r="14" spans="1:14" ht="15.6">
      <c r="A14" s="4">
        <v>8</v>
      </c>
      <c r="B14" s="5">
        <f>'7,8'!D38+'7,8'!D43</f>
        <v>53.48</v>
      </c>
      <c r="C14" s="5">
        <f>'7,8'!E38+'7,8'!E43</f>
        <v>46.646999999999998</v>
      </c>
      <c r="D14" s="5">
        <f>'7,8'!F38+'7,8'!F43</f>
        <v>136.58000000000001</v>
      </c>
      <c r="E14" s="5">
        <f>'7,8'!G38+'7,8'!G43</f>
        <v>1179.07</v>
      </c>
      <c r="F14" s="6">
        <f>E14*100/E19</f>
        <v>50.173191489361699</v>
      </c>
      <c r="G14" s="5">
        <f>'7,8'!I38+'7,8'!I43</f>
        <v>2.6023000000000001</v>
      </c>
      <c r="H14" s="5">
        <f>'7,8'!J38+'7,8'!J43</f>
        <v>2.9685000000000001</v>
      </c>
      <c r="I14" s="5">
        <f>'7,8'!K38+'7,8'!K43</f>
        <v>732.79</v>
      </c>
      <c r="J14" s="5">
        <f>'7,8'!L38+'7,8'!L43</f>
        <v>40.006999999999998</v>
      </c>
      <c r="K14" s="5">
        <f>'7,8'!M38+'7,8'!M43</f>
        <v>541.58000000000004</v>
      </c>
      <c r="L14" s="5">
        <f>'7,8'!N38+'7,8'!N43</f>
        <v>291.69</v>
      </c>
      <c r="M14" s="5">
        <f>'7,8'!O38+'7,8'!O43</f>
        <v>473.3</v>
      </c>
      <c r="N14" s="5">
        <f>'7,8'!P38+'7,8'!P43</f>
        <v>12.866</v>
      </c>
    </row>
    <row r="15" spans="1:14" ht="15.6">
      <c r="A15" s="4">
        <v>9</v>
      </c>
      <c r="B15" s="5" t="e">
        <f>'9,10'!D18+'9,10'!#REF!</f>
        <v>#REF!</v>
      </c>
      <c r="C15" s="5" t="e">
        <f>'9,10'!E18+'9,10'!#REF!</f>
        <v>#REF!</v>
      </c>
      <c r="D15" s="5" t="e">
        <f>'9,10'!F18+'9,10'!#REF!</f>
        <v>#REF!</v>
      </c>
      <c r="E15" s="5" t="e">
        <f>'9,10'!G18+'9,10'!#REF!</f>
        <v>#REF!</v>
      </c>
      <c r="F15" s="6" t="e">
        <f>E15*100/E19</f>
        <v>#REF!</v>
      </c>
      <c r="G15" s="5" t="e">
        <f>'9,10'!I18+'9,10'!#REF!</f>
        <v>#REF!</v>
      </c>
      <c r="H15" s="5" t="e">
        <f>'9,10'!J18+'9,10'!#REF!</f>
        <v>#REF!</v>
      </c>
      <c r="I15" s="5" t="e">
        <f>'9,10'!K18+'9,10'!#REF!</f>
        <v>#REF!</v>
      </c>
      <c r="J15" s="5" t="e">
        <f>'9,10'!L18+'9,10'!#REF!</f>
        <v>#REF!</v>
      </c>
      <c r="K15" s="5" t="e">
        <f>'9,10'!M18+'9,10'!#REF!</f>
        <v>#REF!</v>
      </c>
      <c r="L15" s="5" t="e">
        <f>'9,10'!N18+'9,10'!#REF!</f>
        <v>#REF!</v>
      </c>
      <c r="M15" s="5" t="e">
        <f>'9,10'!O18+'9,10'!#REF!</f>
        <v>#REF!</v>
      </c>
      <c r="N15" s="5" t="e">
        <f>'9,10'!P18+'9,10'!#REF!</f>
        <v>#REF!</v>
      </c>
    </row>
    <row r="16" spans="1:14" ht="15.6">
      <c r="A16" s="4">
        <v>10</v>
      </c>
      <c r="B16" s="5">
        <f>'9,10'!D34+'9,10'!D38</f>
        <v>55.34</v>
      </c>
      <c r="C16" s="5">
        <f>'9,10'!E34+'9,10'!E38</f>
        <v>48.57</v>
      </c>
      <c r="D16" s="5">
        <f>'9,10'!F34+'9,10'!F38</f>
        <v>193</v>
      </c>
      <c r="E16" s="5">
        <f>'9,10'!G34+'9,10'!G38</f>
        <v>1387.74</v>
      </c>
      <c r="F16" s="6">
        <f>E16*100/E19</f>
        <v>59.052765957446802</v>
      </c>
      <c r="G16" s="5">
        <f>'9,10'!I34+'9,10'!I38</f>
        <v>0.57599999999999996</v>
      </c>
      <c r="H16" s="5">
        <f>'9,10'!J34+'9,10'!J38</f>
        <v>0.84519999999999995</v>
      </c>
      <c r="I16" s="5">
        <f>'9,10'!K34+'9,10'!K38</f>
        <v>272.39</v>
      </c>
      <c r="J16" s="5">
        <f>'9,10'!L34+'9,10'!L38</f>
        <v>18.687999999999999</v>
      </c>
      <c r="K16" s="5">
        <f>'9,10'!M34+'9,10'!M38</f>
        <v>743.65</v>
      </c>
      <c r="L16" s="5">
        <f>'9,10'!N34+'9,10'!N38</f>
        <v>185.97900000000001</v>
      </c>
      <c r="M16" s="5">
        <f>'9,10'!O34+'9,10'!O38</f>
        <v>868.3</v>
      </c>
      <c r="N16" s="5">
        <f>'9,10'!P34+'9,10'!P38</f>
        <v>7.5339999999999998</v>
      </c>
    </row>
    <row r="17" spans="1:14" ht="15.6">
      <c r="A17" s="4" t="s">
        <v>214</v>
      </c>
      <c r="B17" s="5" t="e">
        <f t="shared" ref="B17:G17" si="0">SUM(B7:B16)</f>
        <v>#REF!</v>
      </c>
      <c r="C17" s="5" t="e">
        <f t="shared" si="0"/>
        <v>#REF!</v>
      </c>
      <c r="D17" s="5" t="e">
        <f t="shared" si="0"/>
        <v>#REF!</v>
      </c>
      <c r="E17" s="5" t="e">
        <f t="shared" si="0"/>
        <v>#REF!</v>
      </c>
      <c r="F17" s="6" t="e">
        <f t="shared" si="0"/>
        <v>#REF!</v>
      </c>
      <c r="G17" s="5" t="e">
        <f t="shared" si="0"/>
        <v>#REF!</v>
      </c>
      <c r="H17" s="5" t="e">
        <f t="shared" ref="H17:N17" si="1">SUM(H7:H16)</f>
        <v>#REF!</v>
      </c>
      <c r="I17" s="5" t="e">
        <f t="shared" si="1"/>
        <v>#REF!</v>
      </c>
      <c r="J17" s="5" t="e">
        <f t="shared" si="1"/>
        <v>#REF!</v>
      </c>
      <c r="K17" s="5" t="e">
        <f t="shared" si="1"/>
        <v>#REF!</v>
      </c>
      <c r="L17" s="5" t="e">
        <f t="shared" si="1"/>
        <v>#REF!</v>
      </c>
      <c r="M17" s="5" t="e">
        <f t="shared" si="1"/>
        <v>#REF!</v>
      </c>
      <c r="N17" s="5" t="e">
        <f t="shared" si="1"/>
        <v>#REF!</v>
      </c>
    </row>
    <row r="18" spans="1:14" ht="15.6">
      <c r="A18" s="4" t="s">
        <v>215</v>
      </c>
      <c r="B18" s="5" t="e">
        <f t="shared" ref="B18:N18" si="2">SUM(B17/10)</f>
        <v>#REF!</v>
      </c>
      <c r="C18" s="5" t="e">
        <f t="shared" si="2"/>
        <v>#REF!</v>
      </c>
      <c r="D18" s="5" t="e">
        <f t="shared" si="2"/>
        <v>#REF!</v>
      </c>
      <c r="E18" s="5" t="e">
        <f t="shared" si="2"/>
        <v>#REF!</v>
      </c>
      <c r="F18" s="6" t="e">
        <f t="shared" si="2"/>
        <v>#REF!</v>
      </c>
      <c r="G18" s="5" t="e">
        <f t="shared" si="2"/>
        <v>#REF!</v>
      </c>
      <c r="H18" s="5" t="e">
        <f t="shared" si="2"/>
        <v>#REF!</v>
      </c>
      <c r="I18" s="5" t="e">
        <f t="shared" si="2"/>
        <v>#REF!</v>
      </c>
      <c r="J18" s="5" t="e">
        <f t="shared" si="2"/>
        <v>#REF!</v>
      </c>
      <c r="K18" s="5" t="e">
        <f t="shared" si="2"/>
        <v>#REF!</v>
      </c>
      <c r="L18" s="5" t="e">
        <f t="shared" si="2"/>
        <v>#REF!</v>
      </c>
      <c r="M18" s="5" t="e">
        <f t="shared" si="2"/>
        <v>#REF!</v>
      </c>
      <c r="N18" s="5" t="e">
        <f t="shared" si="2"/>
        <v>#REF!</v>
      </c>
    </row>
    <row r="19" spans="1:14" ht="15.6">
      <c r="A19" s="4" t="s">
        <v>216</v>
      </c>
      <c r="B19" s="4">
        <v>77</v>
      </c>
      <c r="C19" s="4">
        <v>79</v>
      </c>
      <c r="D19" s="4">
        <v>335</v>
      </c>
      <c r="E19" s="4">
        <v>2350</v>
      </c>
      <c r="F19" s="4" t="s">
        <v>237</v>
      </c>
      <c r="G19" s="4">
        <v>1.2</v>
      </c>
      <c r="H19" s="4">
        <v>1.4</v>
      </c>
      <c r="I19" s="4">
        <v>700</v>
      </c>
      <c r="J19" s="4">
        <v>60</v>
      </c>
      <c r="K19" s="4">
        <v>1100</v>
      </c>
      <c r="L19" s="4">
        <v>250</v>
      </c>
      <c r="M19" s="4">
        <v>1100</v>
      </c>
      <c r="N19" s="4">
        <v>12</v>
      </c>
    </row>
    <row r="20" spans="1:14" ht="15.6">
      <c r="A20" s="7" t="s">
        <v>232</v>
      </c>
      <c r="B20" s="6" t="e">
        <f>SUM(B7:B11)</f>
        <v>#REF!</v>
      </c>
      <c r="C20" s="6" t="e">
        <f>SUM(C7:C11)</f>
        <v>#REF!</v>
      </c>
      <c r="D20" s="6" t="e">
        <f>SUM(D7:D11)</f>
        <v>#REF!</v>
      </c>
      <c r="E20" s="6" t="e">
        <f>SUM(E7:E11)</f>
        <v>#REF!</v>
      </c>
      <c r="F20" s="7"/>
      <c r="G20" s="5" t="e">
        <f>SUM(G7:G11)</f>
        <v>#REF!</v>
      </c>
      <c r="H20" s="5" t="e">
        <f t="shared" ref="H20:N20" si="3">SUM(H7:H11)</f>
        <v>#REF!</v>
      </c>
      <c r="I20" s="5" t="e">
        <f t="shared" si="3"/>
        <v>#REF!</v>
      </c>
      <c r="J20" s="5" t="e">
        <f t="shared" si="3"/>
        <v>#REF!</v>
      </c>
      <c r="K20" s="5" t="e">
        <f t="shared" si="3"/>
        <v>#REF!</v>
      </c>
      <c r="L20" s="5" t="e">
        <f t="shared" si="3"/>
        <v>#REF!</v>
      </c>
      <c r="M20" s="5" t="e">
        <f t="shared" si="3"/>
        <v>#REF!</v>
      </c>
      <c r="N20" s="5" t="e">
        <f t="shared" si="3"/>
        <v>#REF!</v>
      </c>
    </row>
    <row r="21" spans="1:14" ht="15.6">
      <c r="A21" s="8" t="s">
        <v>233</v>
      </c>
      <c r="B21" s="9" t="e">
        <f>SUM(B20/5*100/B19)</f>
        <v>#REF!</v>
      </c>
      <c r="C21" s="9" t="e">
        <f>SUM(C20/5*100/C19)</f>
        <v>#REF!</v>
      </c>
      <c r="D21" s="9" t="e">
        <f>SUM(D20/5*100/D19)</f>
        <v>#REF!</v>
      </c>
      <c r="E21" s="9" t="e">
        <f>SUM(E20/5*100/E19)</f>
        <v>#REF!</v>
      </c>
      <c r="F21" s="10"/>
      <c r="G21" s="9" t="e">
        <f>SUM(G20/5*100/G19)</f>
        <v>#REF!</v>
      </c>
      <c r="H21" s="9" t="e">
        <f t="shared" ref="H21:N21" si="4">SUM(H20/5*100/H19)</f>
        <v>#REF!</v>
      </c>
      <c r="I21" s="9" t="e">
        <f t="shared" si="4"/>
        <v>#REF!</v>
      </c>
      <c r="J21" s="9" t="e">
        <f t="shared" si="4"/>
        <v>#REF!</v>
      </c>
      <c r="K21" s="9" t="e">
        <f t="shared" si="4"/>
        <v>#REF!</v>
      </c>
      <c r="L21" s="9" t="e">
        <f t="shared" si="4"/>
        <v>#REF!</v>
      </c>
      <c r="M21" s="9" t="e">
        <f t="shared" si="4"/>
        <v>#REF!</v>
      </c>
      <c r="N21" s="9" t="e">
        <f t="shared" si="4"/>
        <v>#REF!</v>
      </c>
    </row>
    <row r="22" spans="1:14" ht="15.6">
      <c r="A22" s="8" t="s">
        <v>232</v>
      </c>
      <c r="B22" s="5" t="e">
        <f>SUM(B12:B16)</f>
        <v>#REF!</v>
      </c>
      <c r="C22" s="5" t="e">
        <f t="shared" ref="C22:E22" si="5">SUM(C12:C16)</f>
        <v>#REF!</v>
      </c>
      <c r="D22" s="5" t="e">
        <f t="shared" si="5"/>
        <v>#REF!</v>
      </c>
      <c r="E22" s="5" t="e">
        <f t="shared" si="5"/>
        <v>#REF!</v>
      </c>
      <c r="F22" s="7"/>
      <c r="G22" s="5" t="e">
        <f>SUM(G12:G16)</f>
        <v>#REF!</v>
      </c>
      <c r="H22" s="5" t="e">
        <f t="shared" ref="H22:N22" si="6">SUM(H12:H16)</f>
        <v>#REF!</v>
      </c>
      <c r="I22" s="5" t="e">
        <f t="shared" si="6"/>
        <v>#REF!</v>
      </c>
      <c r="J22" s="5" t="e">
        <f t="shared" si="6"/>
        <v>#REF!</v>
      </c>
      <c r="K22" s="5" t="e">
        <f t="shared" si="6"/>
        <v>#REF!</v>
      </c>
      <c r="L22" s="5" t="e">
        <f t="shared" si="6"/>
        <v>#REF!</v>
      </c>
      <c r="M22" s="5" t="e">
        <f t="shared" si="6"/>
        <v>#REF!</v>
      </c>
      <c r="N22" s="5" t="e">
        <f t="shared" si="6"/>
        <v>#REF!</v>
      </c>
    </row>
    <row r="23" spans="1:14" ht="15.6">
      <c r="A23" s="8" t="s">
        <v>233</v>
      </c>
      <c r="B23" s="9" t="e">
        <f>SUM(B22/5*100/B19)</f>
        <v>#REF!</v>
      </c>
      <c r="C23" s="9" t="e">
        <f>SUM(C22/5*100/C19)</f>
        <v>#REF!</v>
      </c>
      <c r="D23" s="9" t="e">
        <f t="shared" ref="D23:E23" si="7">SUM(D22/5*100/D19)</f>
        <v>#REF!</v>
      </c>
      <c r="E23" s="9" t="e">
        <f t="shared" si="7"/>
        <v>#REF!</v>
      </c>
      <c r="F23" s="10"/>
      <c r="G23" s="9" t="e">
        <f>SUM(G22/5*100/G19)</f>
        <v>#REF!</v>
      </c>
      <c r="H23" s="9" t="e">
        <f t="shared" ref="H23:N23" si="8">SUM(H22/5*100/H19)</f>
        <v>#REF!</v>
      </c>
      <c r="I23" s="9" t="e">
        <f t="shared" si="8"/>
        <v>#REF!</v>
      </c>
      <c r="J23" s="9" t="e">
        <f t="shared" si="8"/>
        <v>#REF!</v>
      </c>
      <c r="K23" s="9" t="e">
        <f t="shared" si="8"/>
        <v>#REF!</v>
      </c>
      <c r="L23" s="9" t="e">
        <f t="shared" si="8"/>
        <v>#REF!</v>
      </c>
      <c r="M23" s="9" t="e">
        <f t="shared" si="8"/>
        <v>#REF!</v>
      </c>
      <c r="N23" s="9" t="e">
        <f t="shared" si="8"/>
        <v>#REF!</v>
      </c>
    </row>
    <row r="24" spans="1:14">
      <c r="B24" s="11"/>
      <c r="C24" s="11"/>
      <c r="D24" s="11"/>
      <c r="E24" s="11"/>
    </row>
    <row r="28" spans="1:14">
      <c r="B28" s="12"/>
      <c r="C28" s="12"/>
      <c r="D28" s="12"/>
      <c r="E28" s="12"/>
    </row>
    <row r="29" spans="1:14">
      <c r="B29" s="12"/>
      <c r="C29" s="12"/>
      <c r="D29" s="12"/>
      <c r="E29" s="12"/>
    </row>
  </sheetData>
  <mergeCells count="14">
    <mergeCell ref="A3:N3"/>
    <mergeCell ref="E5:F5"/>
    <mergeCell ref="A5:A6"/>
    <mergeCell ref="B5:B6"/>
    <mergeCell ref="C5:C6"/>
    <mergeCell ref="D5:D6"/>
    <mergeCell ref="G5:G6"/>
    <mergeCell ref="H5:H6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8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1,2</vt:lpstr>
      <vt:lpstr>3,4</vt:lpstr>
      <vt:lpstr>5,6</vt:lpstr>
      <vt:lpstr>7,8</vt:lpstr>
      <vt:lpstr>9,10</vt:lpstr>
      <vt:lpstr>зав б.ж.у</vt:lpstr>
      <vt:lpstr>обед б.ж.у </vt:lpstr>
      <vt:lpstr>з+о б.ж.у </vt:lpstr>
      <vt:lpstr>о+п б.ж.у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365 ProPlus</cp:lastModifiedBy>
  <dcterms:created xsi:type="dcterms:W3CDTF">2015-06-05T18:19:00Z</dcterms:created>
  <dcterms:modified xsi:type="dcterms:W3CDTF">2025-02-09T12:38:20Z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8E580C0F6E374DDC87F3E9B8747092DC_13</vt:lpwstr>
  </property>
  <property fmtid="{D5CDD505-2E9C-101B-9397-08002B2CF9AE}" pid="3" name="KSOProductBuildVer">
    <vt:lpwstr>1049-12.2.0.19821</vt:lpwstr>
  </property>
</Properties>
</file>